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https://vvsgbe.sharepoint.com/sites/WerkingenOrganisatie/Shared Documents/General/FIN/Rekenbladen/Gemeentefonds/"/>
    </mc:Choice>
  </mc:AlternateContent>
  <xr:revisionPtr revIDLastSave="7" documentId="13_ncr:4000b_{7879FB35-2C58-45E7-9AB7-835149E09D65}" xr6:coauthVersionLast="47" xr6:coauthVersionMax="47" xr10:uidLastSave="{A13F8B69-ABA7-48AD-811E-FF778A458EB8}"/>
  <bookViews>
    <workbookView xWindow="-108" yWindow="-108" windowWidth="23256" windowHeight="12576" tabRatio="415" xr2:uid="{00000000-000D-0000-FFFF-FFFF00000000}"/>
  </bookViews>
  <sheets>
    <sheet name="Verdeling Gemeentefonds 2021" sheetId="4" r:id="rId1"/>
    <sheet name="Gewicht van de verdeelcriteria" sheetId="5" r:id="rId2"/>
  </sheets>
  <definedNames>
    <definedName name="_xlnm._FilterDatabase" localSheetId="0" hidden="1">'Verdeling Gemeentefonds 2021'!$A$1:$BT$306</definedName>
    <definedName name="_xlnm.Database">#REF!</definedName>
  </definedNames>
  <calcPr calcId="191029"/>
  <customWorkbookViews>
    <customWorkbookView name="Swaelsst - Persoonlijke weergave" guid="{B4CCE30A-286E-11D3-81E2-006097AE3EE7}" mergeInterval="0" personalView="1" maximized="1" windowWidth="796" windowHeight="43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4" l="1"/>
  <c r="BP306" i="4"/>
  <c r="AD220" i="4"/>
  <c r="AB220" i="4"/>
  <c r="AD219" i="4"/>
  <c r="AB219" i="4"/>
  <c r="AD218" i="4"/>
  <c r="AB218" i="4"/>
  <c r="AD217" i="4"/>
  <c r="AB217" i="4"/>
  <c r="AD215" i="4"/>
  <c r="AB215" i="4"/>
  <c r="AD216" i="4"/>
  <c r="AB216" i="4"/>
  <c r="AD168" i="4"/>
  <c r="AB168" i="4"/>
  <c r="Y220" i="4"/>
  <c r="W220" i="4"/>
  <c r="Y219" i="4"/>
  <c r="W219" i="4"/>
  <c r="Y218" i="4"/>
  <c r="W218" i="4"/>
  <c r="Y217" i="4"/>
  <c r="W217" i="4"/>
  <c r="Y215" i="4"/>
  <c r="W215" i="4"/>
  <c r="Y216" i="4"/>
  <c r="W216" i="4"/>
  <c r="Y168" i="4"/>
  <c r="W168" i="4"/>
  <c r="Q216" i="4"/>
  <c r="Q220" i="4"/>
  <c r="J220" i="4"/>
  <c r="K220" i="4" s="1"/>
  <c r="J216" i="4"/>
  <c r="K216" i="4" s="1"/>
  <c r="J168" i="4"/>
  <c r="Q168" i="4"/>
  <c r="V6" i="5"/>
  <c r="O6" i="5"/>
  <c r="L6" i="5"/>
  <c r="I6" i="5"/>
  <c r="BB4" i="4"/>
  <c r="AK4" i="4"/>
  <c r="AF4" i="4"/>
  <c r="T4" i="4"/>
  <c r="G6" i="4"/>
  <c r="J4" i="4"/>
  <c r="P6" i="4"/>
  <c r="O6" i="4"/>
  <c r="Q306" i="4"/>
  <c r="Q305" i="4"/>
  <c r="Q304" i="4"/>
  <c r="Q303" i="4"/>
  <c r="Q302" i="4"/>
  <c r="Q301" i="4"/>
  <c r="Q300" i="4"/>
  <c r="Q299" i="4"/>
  <c r="Q298" i="4"/>
  <c r="Q297" i="4"/>
  <c r="Q296" i="4"/>
  <c r="Q295" i="4"/>
  <c r="Q294" i="4"/>
  <c r="Q293" i="4"/>
  <c r="Q292" i="4"/>
  <c r="Q291" i="4"/>
  <c r="Q290" i="4"/>
  <c r="Q289" i="4"/>
  <c r="Q288" i="4"/>
  <c r="Q287" i="4"/>
  <c r="Q286" i="4"/>
  <c r="Q285" i="4"/>
  <c r="Q284" i="4"/>
  <c r="Q283" i="4"/>
  <c r="Q282" i="4"/>
  <c r="Q281" i="4"/>
  <c r="Q280" i="4"/>
  <c r="Q279" i="4"/>
  <c r="Q278" i="4"/>
  <c r="Q277" i="4"/>
  <c r="Q276" i="4"/>
  <c r="Q275" i="4"/>
  <c r="Q274" i="4"/>
  <c r="Q273" i="4"/>
  <c r="Q272" i="4"/>
  <c r="Q271" i="4"/>
  <c r="Q270" i="4"/>
  <c r="Q269" i="4"/>
  <c r="Q268" i="4"/>
  <c r="Q267" i="4"/>
  <c r="Q266" i="4"/>
  <c r="Q265" i="4"/>
  <c r="Q264" i="4"/>
  <c r="Q263" i="4"/>
  <c r="Q262" i="4"/>
  <c r="Q261" i="4"/>
  <c r="Q260" i="4"/>
  <c r="Q259" i="4"/>
  <c r="Q258" i="4"/>
  <c r="Q257" i="4"/>
  <c r="Q256" i="4"/>
  <c r="Q255" i="4"/>
  <c r="Q254" i="4"/>
  <c r="Q253" i="4"/>
  <c r="Q252" i="4"/>
  <c r="Q251" i="4"/>
  <c r="Q250" i="4"/>
  <c r="Q249" i="4"/>
  <c r="Q248" i="4"/>
  <c r="Q247" i="4"/>
  <c r="Q246" i="4"/>
  <c r="Q245" i="4"/>
  <c r="Q244" i="4"/>
  <c r="Q243" i="4"/>
  <c r="Q242" i="4"/>
  <c r="Q241" i="4"/>
  <c r="Q240" i="4"/>
  <c r="Q239" i="4"/>
  <c r="Q238" i="4"/>
  <c r="Q237" i="4"/>
  <c r="Q236" i="4"/>
  <c r="Q235" i="4"/>
  <c r="Q234" i="4"/>
  <c r="Q233" i="4"/>
  <c r="Q232" i="4"/>
  <c r="Q231" i="4"/>
  <c r="Q230" i="4"/>
  <c r="Q229" i="4"/>
  <c r="Q228" i="4"/>
  <c r="Q227" i="4"/>
  <c r="Q226" i="4"/>
  <c r="Q225" i="4"/>
  <c r="Q224" i="4"/>
  <c r="Q223" i="4"/>
  <c r="Q222" i="4"/>
  <c r="Q221" i="4"/>
  <c r="Q219" i="4"/>
  <c r="Q218" i="4"/>
  <c r="Q217" i="4"/>
  <c r="Q215" i="4"/>
  <c r="Q214" i="4"/>
  <c r="Q213" i="4"/>
  <c r="Q212" i="4"/>
  <c r="Q211" i="4"/>
  <c r="Q210" i="4"/>
  <c r="Q209" i="4"/>
  <c r="Q208" i="4"/>
  <c r="Q207" i="4"/>
  <c r="Q206" i="4"/>
  <c r="Q205" i="4"/>
  <c r="Q204" i="4"/>
  <c r="Q203" i="4"/>
  <c r="Q202" i="4"/>
  <c r="Q201" i="4"/>
  <c r="Q200" i="4"/>
  <c r="Q199" i="4"/>
  <c r="Q198" i="4"/>
  <c r="Q197" i="4"/>
  <c r="Q196" i="4"/>
  <c r="Q195" i="4"/>
  <c r="Q194" i="4"/>
  <c r="Q193" i="4"/>
  <c r="Q192" i="4"/>
  <c r="Q191" i="4"/>
  <c r="Q190" i="4"/>
  <c r="Q189" i="4"/>
  <c r="Q188" i="4"/>
  <c r="Q187" i="4"/>
  <c r="Q186" i="4"/>
  <c r="Q185" i="4"/>
  <c r="Q184" i="4"/>
  <c r="Q183" i="4"/>
  <c r="Q182" i="4"/>
  <c r="Q181" i="4"/>
  <c r="Q180" i="4"/>
  <c r="Q179" i="4"/>
  <c r="Q178" i="4"/>
  <c r="Q177" i="4"/>
  <c r="Q176" i="4"/>
  <c r="Q175" i="4"/>
  <c r="Q174" i="4"/>
  <c r="Q173" i="4"/>
  <c r="Q172" i="4"/>
  <c r="Q171" i="4"/>
  <c r="Q170" i="4"/>
  <c r="Q169" i="4"/>
  <c r="Q167" i="4"/>
  <c r="Q166" i="4"/>
  <c r="Q165" i="4"/>
  <c r="Q164" i="4"/>
  <c r="Q163" i="4"/>
  <c r="Q162" i="4"/>
  <c r="Q161" i="4"/>
  <c r="Q160" i="4"/>
  <c r="Q159" i="4"/>
  <c r="Q158" i="4"/>
  <c r="Q157" i="4"/>
  <c r="Q156" i="4"/>
  <c r="Q155" i="4"/>
  <c r="Q154" i="4"/>
  <c r="Q153" i="4"/>
  <c r="Q152" i="4"/>
  <c r="Q151" i="4"/>
  <c r="Q150" i="4"/>
  <c r="Q149" i="4"/>
  <c r="Q148" i="4"/>
  <c r="Q147" i="4"/>
  <c r="Q146" i="4"/>
  <c r="Q145" i="4"/>
  <c r="Q144" i="4"/>
  <c r="Q143" i="4"/>
  <c r="Q142" i="4"/>
  <c r="Q141" i="4"/>
  <c r="Q140" i="4"/>
  <c r="Q139" i="4"/>
  <c r="Q138" i="4"/>
  <c r="Q137" i="4"/>
  <c r="Q136" i="4"/>
  <c r="Q135" i="4"/>
  <c r="Q134" i="4"/>
  <c r="Q133" i="4"/>
  <c r="Q132" i="4"/>
  <c r="Q131" i="4"/>
  <c r="Q130" i="4"/>
  <c r="Q129" i="4"/>
  <c r="Q128" i="4"/>
  <c r="Q127" i="4"/>
  <c r="Q126" i="4"/>
  <c r="Q125" i="4"/>
  <c r="Q124" i="4"/>
  <c r="Q123" i="4"/>
  <c r="Q122" i="4"/>
  <c r="Q121" i="4"/>
  <c r="Q120" i="4"/>
  <c r="Q119" i="4"/>
  <c r="Q118" i="4"/>
  <c r="Q117" i="4"/>
  <c r="Q116" i="4"/>
  <c r="Q115" i="4"/>
  <c r="Q114" i="4"/>
  <c r="Q113" i="4"/>
  <c r="Q112" i="4"/>
  <c r="Q111" i="4"/>
  <c r="Q110" i="4"/>
  <c r="Q109" i="4"/>
  <c r="Q108" i="4"/>
  <c r="Q107" i="4"/>
  <c r="Q106" i="4"/>
  <c r="Q105" i="4"/>
  <c r="Q104" i="4"/>
  <c r="Q103" i="4"/>
  <c r="Q102" i="4"/>
  <c r="Q101" i="4"/>
  <c r="Q100" i="4"/>
  <c r="Q99" i="4"/>
  <c r="Q98" i="4"/>
  <c r="Q97" i="4"/>
  <c r="Q96" i="4"/>
  <c r="Q95" i="4"/>
  <c r="Q94" i="4"/>
  <c r="Q93" i="4"/>
  <c r="Q92" i="4"/>
  <c r="Q91" i="4"/>
  <c r="Q90" i="4"/>
  <c r="Q89" i="4"/>
  <c r="Q88" i="4"/>
  <c r="Q87" i="4"/>
  <c r="Q86" i="4"/>
  <c r="Q85" i="4"/>
  <c r="Q84" i="4"/>
  <c r="Q83" i="4"/>
  <c r="Q82" i="4"/>
  <c r="Q81" i="4"/>
  <c r="Q80" i="4"/>
  <c r="Q79" i="4"/>
  <c r="Q78" i="4"/>
  <c r="Q77" i="4"/>
  <c r="Q76" i="4"/>
  <c r="Q75" i="4"/>
  <c r="Q74" i="4"/>
  <c r="Q73" i="4"/>
  <c r="Q72" i="4"/>
  <c r="Q71" i="4"/>
  <c r="Q70" i="4"/>
  <c r="Q69" i="4"/>
  <c r="Q68" i="4"/>
  <c r="Q67" i="4"/>
  <c r="Q66" i="4"/>
  <c r="Q65" i="4"/>
  <c r="Q64" i="4"/>
  <c r="Q63" i="4"/>
  <c r="Q62" i="4"/>
  <c r="Q61" i="4"/>
  <c r="Q60" i="4"/>
  <c r="Q59" i="4"/>
  <c r="Q58" i="4"/>
  <c r="Q57" i="4"/>
  <c r="Q56" i="4"/>
  <c r="Q55" i="4"/>
  <c r="Q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Q9" i="4"/>
  <c r="Q8" i="4"/>
  <c r="Q7" i="4"/>
  <c r="D6" i="4"/>
  <c r="C6" i="4"/>
  <c r="F6" i="4"/>
  <c r="F52" i="4" s="1"/>
  <c r="H6" i="4"/>
  <c r="L6" i="4"/>
  <c r="M168" i="4" s="1"/>
  <c r="N6" i="4"/>
  <c r="V6" i="4"/>
  <c r="Z6" i="4"/>
  <c r="AA6" i="4"/>
  <c r="AE6" i="4"/>
  <c r="AH6" i="4"/>
  <c r="AI160" i="4" s="1"/>
  <c r="AM6" i="4"/>
  <c r="AP6" i="4"/>
  <c r="AQ51" i="4" s="1"/>
  <c r="AR6" i="4"/>
  <c r="AS6" i="4"/>
  <c r="AT135" i="4" s="1"/>
  <c r="AV6" i="4"/>
  <c r="AX6" i="4"/>
  <c r="AY6" i="4"/>
  <c r="BE6" i="4"/>
  <c r="AD306" i="4"/>
  <c r="AD305" i="4"/>
  <c r="AD304" i="4"/>
  <c r="AD303" i="4"/>
  <c r="AD302" i="4"/>
  <c r="AD301" i="4"/>
  <c r="AD300" i="4"/>
  <c r="AD299" i="4"/>
  <c r="AD298" i="4"/>
  <c r="AD297" i="4"/>
  <c r="AD296" i="4"/>
  <c r="AD295" i="4"/>
  <c r="AD294" i="4"/>
  <c r="AD293" i="4"/>
  <c r="AD292" i="4"/>
  <c r="AD291" i="4"/>
  <c r="AD290" i="4"/>
  <c r="AD289" i="4"/>
  <c r="AD288" i="4"/>
  <c r="AD287" i="4"/>
  <c r="AD286" i="4"/>
  <c r="AD285" i="4"/>
  <c r="AD284" i="4"/>
  <c r="AD283" i="4"/>
  <c r="AD282" i="4"/>
  <c r="AD281" i="4"/>
  <c r="AD280" i="4"/>
  <c r="AD279" i="4"/>
  <c r="AD278" i="4"/>
  <c r="AD277" i="4"/>
  <c r="AD276" i="4"/>
  <c r="AD275" i="4"/>
  <c r="AD274" i="4"/>
  <c r="AD273" i="4"/>
  <c r="AD272" i="4"/>
  <c r="AD271" i="4"/>
  <c r="AD270" i="4"/>
  <c r="AD269" i="4"/>
  <c r="AD268" i="4"/>
  <c r="AD267" i="4"/>
  <c r="AD266" i="4"/>
  <c r="AD265" i="4"/>
  <c r="AD264" i="4"/>
  <c r="AD263" i="4"/>
  <c r="AD262" i="4"/>
  <c r="AD261" i="4"/>
  <c r="AD260" i="4"/>
  <c r="AD259" i="4"/>
  <c r="AD258" i="4"/>
  <c r="AD257" i="4"/>
  <c r="AD256" i="4"/>
  <c r="AD255" i="4"/>
  <c r="AD254" i="4"/>
  <c r="AD253" i="4"/>
  <c r="AD252" i="4"/>
  <c r="AD251" i="4"/>
  <c r="AD250" i="4"/>
  <c r="AD249" i="4"/>
  <c r="AD248" i="4"/>
  <c r="AD247" i="4"/>
  <c r="AD246" i="4"/>
  <c r="AD245" i="4"/>
  <c r="AD244" i="4"/>
  <c r="AD243" i="4"/>
  <c r="AD242" i="4"/>
  <c r="AD241" i="4"/>
  <c r="AD240" i="4"/>
  <c r="AD239" i="4"/>
  <c r="AD238" i="4"/>
  <c r="AD237" i="4"/>
  <c r="AD236" i="4"/>
  <c r="AD235" i="4"/>
  <c r="AD234" i="4"/>
  <c r="AD233" i="4"/>
  <c r="AD232" i="4"/>
  <c r="AD231" i="4"/>
  <c r="AD230" i="4"/>
  <c r="AD229" i="4"/>
  <c r="AD228" i="4"/>
  <c r="AD227" i="4"/>
  <c r="AD226" i="4"/>
  <c r="AD225" i="4"/>
  <c r="AD224" i="4"/>
  <c r="AD223" i="4"/>
  <c r="AD222" i="4"/>
  <c r="AD221" i="4"/>
  <c r="AD214" i="4"/>
  <c r="AD213" i="4"/>
  <c r="AD212" i="4"/>
  <c r="AD211" i="4"/>
  <c r="AD210" i="4"/>
  <c r="AD209" i="4"/>
  <c r="AD208" i="4"/>
  <c r="AD207" i="4"/>
  <c r="AD206" i="4"/>
  <c r="AD205" i="4"/>
  <c r="AD204" i="4"/>
  <c r="AD203" i="4"/>
  <c r="AD202" i="4"/>
  <c r="AD201" i="4"/>
  <c r="AD200" i="4"/>
  <c r="AD199" i="4"/>
  <c r="AD198" i="4"/>
  <c r="AD197" i="4"/>
  <c r="AD196" i="4"/>
  <c r="AD195" i="4"/>
  <c r="AD194" i="4"/>
  <c r="AD193" i="4"/>
  <c r="AD192" i="4"/>
  <c r="AD191" i="4"/>
  <c r="AD190" i="4"/>
  <c r="AD189" i="4"/>
  <c r="AD188" i="4"/>
  <c r="AD187" i="4"/>
  <c r="AD186" i="4"/>
  <c r="AD185" i="4"/>
  <c r="AD184" i="4"/>
  <c r="AD183" i="4"/>
  <c r="AD182" i="4"/>
  <c r="AD181" i="4"/>
  <c r="AD180" i="4"/>
  <c r="AD179" i="4"/>
  <c r="AD178" i="4"/>
  <c r="AD177" i="4"/>
  <c r="AD176" i="4"/>
  <c r="AD175" i="4"/>
  <c r="AD174" i="4"/>
  <c r="AD173" i="4"/>
  <c r="AD172" i="4"/>
  <c r="AD171" i="4"/>
  <c r="AD170" i="4"/>
  <c r="AD169" i="4"/>
  <c r="AD167" i="4"/>
  <c r="AD166" i="4"/>
  <c r="AD165" i="4"/>
  <c r="AD164" i="4"/>
  <c r="AD163" i="4"/>
  <c r="AD162" i="4"/>
  <c r="AD161" i="4"/>
  <c r="AD160" i="4"/>
  <c r="AD159" i="4"/>
  <c r="AD158" i="4"/>
  <c r="AD157" i="4"/>
  <c r="AD156" i="4"/>
  <c r="AD155" i="4"/>
  <c r="AD154" i="4"/>
  <c r="AD153" i="4"/>
  <c r="AD152" i="4"/>
  <c r="AD151" i="4"/>
  <c r="AD150" i="4"/>
  <c r="AD149" i="4"/>
  <c r="AD148" i="4"/>
  <c r="AD147" i="4"/>
  <c r="AD146" i="4"/>
  <c r="AD145" i="4"/>
  <c r="AD144" i="4"/>
  <c r="AD143" i="4"/>
  <c r="AD142" i="4"/>
  <c r="AD141" i="4"/>
  <c r="AD140" i="4"/>
  <c r="AD139" i="4"/>
  <c r="AD138" i="4"/>
  <c r="AD137" i="4"/>
  <c r="AD136" i="4"/>
  <c r="AD135" i="4"/>
  <c r="AD134" i="4"/>
  <c r="AD133" i="4"/>
  <c r="AD132" i="4"/>
  <c r="AD131" i="4"/>
  <c r="AD130" i="4"/>
  <c r="AD129" i="4"/>
  <c r="AD128" i="4"/>
  <c r="AD127" i="4"/>
  <c r="AD126" i="4"/>
  <c r="AD125" i="4"/>
  <c r="AD124" i="4"/>
  <c r="AD123" i="4"/>
  <c r="AD122" i="4"/>
  <c r="AD121" i="4"/>
  <c r="AD120" i="4"/>
  <c r="AD119" i="4"/>
  <c r="AD118" i="4"/>
  <c r="AD117" i="4"/>
  <c r="AD116" i="4"/>
  <c r="AD115" i="4"/>
  <c r="AD114" i="4"/>
  <c r="AD113" i="4"/>
  <c r="AD112" i="4"/>
  <c r="AD111" i="4"/>
  <c r="AD110" i="4"/>
  <c r="AD109" i="4"/>
  <c r="AD108" i="4"/>
  <c r="AD107" i="4"/>
  <c r="AD106" i="4"/>
  <c r="AD105" i="4"/>
  <c r="AD104" i="4"/>
  <c r="AD103" i="4"/>
  <c r="AD102" i="4"/>
  <c r="AD101" i="4"/>
  <c r="AD100" i="4"/>
  <c r="AD99" i="4"/>
  <c r="AD98" i="4"/>
  <c r="AD97" i="4"/>
  <c r="AD96" i="4"/>
  <c r="AD95" i="4"/>
  <c r="AD94" i="4"/>
  <c r="AD93" i="4"/>
  <c r="AD92" i="4"/>
  <c r="AD91" i="4"/>
  <c r="AD90" i="4"/>
  <c r="AD89" i="4"/>
  <c r="AD88" i="4"/>
  <c r="AD87" i="4"/>
  <c r="AD86" i="4"/>
  <c r="AD85" i="4"/>
  <c r="AD84" i="4"/>
  <c r="AD83" i="4"/>
  <c r="AD82" i="4"/>
  <c r="AD81" i="4"/>
  <c r="AD80" i="4"/>
  <c r="AD79" i="4"/>
  <c r="AD78" i="4"/>
  <c r="AD77" i="4"/>
  <c r="AD76" i="4"/>
  <c r="AD75" i="4"/>
  <c r="AD74" i="4"/>
  <c r="AD73" i="4"/>
  <c r="AD72" i="4"/>
  <c r="AD71" i="4"/>
  <c r="AD70" i="4"/>
  <c r="AD69" i="4"/>
  <c r="AD68" i="4"/>
  <c r="AD67" i="4"/>
  <c r="AD66" i="4"/>
  <c r="AD65" i="4"/>
  <c r="AD64" i="4"/>
  <c r="AD63" i="4"/>
  <c r="AD62" i="4"/>
  <c r="AD61" i="4"/>
  <c r="AD60" i="4"/>
  <c r="AD59" i="4"/>
  <c r="AD58" i="4"/>
  <c r="AD57" i="4"/>
  <c r="AD56" i="4"/>
  <c r="AD55" i="4"/>
  <c r="AD54" i="4"/>
  <c r="AD53" i="4"/>
  <c r="AD52" i="4"/>
  <c r="AD51" i="4"/>
  <c r="AD50" i="4"/>
  <c r="AD49" i="4"/>
  <c r="AD48" i="4"/>
  <c r="AD47" i="4"/>
  <c r="AD46" i="4"/>
  <c r="AD45" i="4"/>
  <c r="AD44" i="4"/>
  <c r="AD43" i="4"/>
  <c r="AD42" i="4"/>
  <c r="AD41" i="4"/>
  <c r="AD40" i="4"/>
  <c r="AD39" i="4"/>
  <c r="AD38" i="4"/>
  <c r="AD37" i="4"/>
  <c r="AD36" i="4"/>
  <c r="AD35" i="4"/>
  <c r="AD34" i="4"/>
  <c r="AD33" i="4"/>
  <c r="AD32" i="4"/>
  <c r="AD31" i="4"/>
  <c r="AD30" i="4"/>
  <c r="AD29" i="4"/>
  <c r="AD28" i="4"/>
  <c r="AD27" i="4"/>
  <c r="AD26" i="4"/>
  <c r="AD25" i="4"/>
  <c r="AD24" i="4"/>
  <c r="AD23" i="4"/>
  <c r="AD22" i="4"/>
  <c r="AD21" i="4"/>
  <c r="AD20" i="4"/>
  <c r="AD19" i="4"/>
  <c r="AD18" i="4"/>
  <c r="AD17" i="4"/>
  <c r="AD16" i="4"/>
  <c r="AD15" i="4"/>
  <c r="AD14" i="4"/>
  <c r="AD13" i="4"/>
  <c r="AD12" i="4"/>
  <c r="AD11" i="4"/>
  <c r="AD10" i="4"/>
  <c r="AD9" i="4"/>
  <c r="AD8" i="4"/>
  <c r="AD7" i="4"/>
  <c r="AB306" i="4"/>
  <c r="AB305" i="4"/>
  <c r="AB304" i="4"/>
  <c r="AB303" i="4"/>
  <c r="AB302" i="4"/>
  <c r="AB301" i="4"/>
  <c r="AB300" i="4"/>
  <c r="AB299" i="4"/>
  <c r="AB298" i="4"/>
  <c r="AB297" i="4"/>
  <c r="AB296" i="4"/>
  <c r="AB295" i="4"/>
  <c r="AB294" i="4"/>
  <c r="AB293" i="4"/>
  <c r="AB292" i="4"/>
  <c r="AB291" i="4"/>
  <c r="AB290" i="4"/>
  <c r="AB289" i="4"/>
  <c r="AB288" i="4"/>
  <c r="AB287" i="4"/>
  <c r="AB286" i="4"/>
  <c r="AB285" i="4"/>
  <c r="AB284" i="4"/>
  <c r="AB283" i="4"/>
  <c r="AB282" i="4"/>
  <c r="AB281" i="4"/>
  <c r="AB280" i="4"/>
  <c r="AB279" i="4"/>
  <c r="AB278" i="4"/>
  <c r="AB277" i="4"/>
  <c r="AB276" i="4"/>
  <c r="AB275" i="4"/>
  <c r="AB274" i="4"/>
  <c r="AB273" i="4"/>
  <c r="AB272" i="4"/>
  <c r="AB271" i="4"/>
  <c r="AB270" i="4"/>
  <c r="AB269" i="4"/>
  <c r="AB268" i="4"/>
  <c r="AB267" i="4"/>
  <c r="AB266" i="4"/>
  <c r="AB265" i="4"/>
  <c r="AB264" i="4"/>
  <c r="AB263" i="4"/>
  <c r="AB262" i="4"/>
  <c r="AB261" i="4"/>
  <c r="AB260" i="4"/>
  <c r="AB259" i="4"/>
  <c r="AB258" i="4"/>
  <c r="AB257" i="4"/>
  <c r="AB256" i="4"/>
  <c r="AB255" i="4"/>
  <c r="AB254" i="4"/>
  <c r="AB253" i="4"/>
  <c r="AB252" i="4"/>
  <c r="AB251" i="4"/>
  <c r="AB250" i="4"/>
  <c r="AB249" i="4"/>
  <c r="AB248" i="4"/>
  <c r="AB247" i="4"/>
  <c r="AB246" i="4"/>
  <c r="AB245" i="4"/>
  <c r="AB244" i="4"/>
  <c r="AB243" i="4"/>
  <c r="AB242" i="4"/>
  <c r="AB241" i="4"/>
  <c r="AB240" i="4"/>
  <c r="AB239" i="4"/>
  <c r="AB238" i="4"/>
  <c r="AB237" i="4"/>
  <c r="AB236" i="4"/>
  <c r="AB235" i="4"/>
  <c r="AB234" i="4"/>
  <c r="AB233" i="4"/>
  <c r="AB232" i="4"/>
  <c r="AB231" i="4"/>
  <c r="AB230" i="4"/>
  <c r="AB229" i="4"/>
  <c r="AB228" i="4"/>
  <c r="AB227" i="4"/>
  <c r="AB226" i="4"/>
  <c r="AB225" i="4"/>
  <c r="AB224" i="4"/>
  <c r="AB223" i="4"/>
  <c r="AB222" i="4"/>
  <c r="AB221" i="4"/>
  <c r="AB214" i="4"/>
  <c r="AB213" i="4"/>
  <c r="AB212" i="4"/>
  <c r="AB211" i="4"/>
  <c r="AB210" i="4"/>
  <c r="AB209" i="4"/>
  <c r="AB208" i="4"/>
  <c r="AB207" i="4"/>
  <c r="AB206" i="4"/>
  <c r="AB205" i="4"/>
  <c r="AB204" i="4"/>
  <c r="AB203" i="4"/>
  <c r="AB202" i="4"/>
  <c r="AB201" i="4"/>
  <c r="AB200" i="4"/>
  <c r="AB199" i="4"/>
  <c r="AB198" i="4"/>
  <c r="AB197" i="4"/>
  <c r="AB196" i="4"/>
  <c r="AB195" i="4"/>
  <c r="AB194" i="4"/>
  <c r="AB193" i="4"/>
  <c r="AB192" i="4"/>
  <c r="AB191" i="4"/>
  <c r="AB190" i="4"/>
  <c r="AB189" i="4"/>
  <c r="AB188" i="4"/>
  <c r="AB187" i="4"/>
  <c r="AB186" i="4"/>
  <c r="AB185" i="4"/>
  <c r="AB184" i="4"/>
  <c r="AB183" i="4"/>
  <c r="AB182" i="4"/>
  <c r="AB181" i="4"/>
  <c r="AB180" i="4"/>
  <c r="AB179" i="4"/>
  <c r="AB178" i="4"/>
  <c r="AB177" i="4"/>
  <c r="AB176" i="4"/>
  <c r="AB175" i="4"/>
  <c r="AB174" i="4"/>
  <c r="AB173" i="4"/>
  <c r="AB172" i="4"/>
  <c r="AB171" i="4"/>
  <c r="AB170" i="4"/>
  <c r="AB169" i="4"/>
  <c r="AB167" i="4"/>
  <c r="AB166" i="4"/>
  <c r="AB165" i="4"/>
  <c r="AB164" i="4"/>
  <c r="AB163" i="4"/>
  <c r="AB162" i="4"/>
  <c r="AB161" i="4"/>
  <c r="AB160" i="4"/>
  <c r="AB159" i="4"/>
  <c r="AB158" i="4"/>
  <c r="AB157" i="4"/>
  <c r="AB156" i="4"/>
  <c r="AB155" i="4"/>
  <c r="AB154" i="4"/>
  <c r="AB153" i="4"/>
  <c r="AB152" i="4"/>
  <c r="AB151" i="4"/>
  <c r="AB150" i="4"/>
  <c r="AB149" i="4"/>
  <c r="AB148" i="4"/>
  <c r="AB147" i="4"/>
  <c r="AB146" i="4"/>
  <c r="AB145" i="4"/>
  <c r="AB144" i="4"/>
  <c r="AB143" i="4"/>
  <c r="AB142" i="4"/>
  <c r="AB141" i="4"/>
  <c r="AB140" i="4"/>
  <c r="AB139" i="4"/>
  <c r="AB138" i="4"/>
  <c r="AB137" i="4"/>
  <c r="AB136" i="4"/>
  <c r="AB135" i="4"/>
  <c r="AB134" i="4"/>
  <c r="AB133" i="4"/>
  <c r="AB132" i="4"/>
  <c r="AB131" i="4"/>
  <c r="AB130" i="4"/>
  <c r="AB129" i="4"/>
  <c r="AB128" i="4"/>
  <c r="AB127" i="4"/>
  <c r="AB126" i="4"/>
  <c r="AB125" i="4"/>
  <c r="AB124" i="4"/>
  <c r="AB123" i="4"/>
  <c r="AB122" i="4"/>
  <c r="AB121" i="4"/>
  <c r="AB120" i="4"/>
  <c r="AB119" i="4"/>
  <c r="AB118" i="4"/>
  <c r="AB117" i="4"/>
  <c r="AB116" i="4"/>
  <c r="AB115" i="4"/>
  <c r="AB114" i="4"/>
  <c r="AB113" i="4"/>
  <c r="AB112" i="4"/>
  <c r="AB111" i="4"/>
  <c r="AB110" i="4"/>
  <c r="AB109" i="4"/>
  <c r="AB108" i="4"/>
  <c r="AB107" i="4"/>
  <c r="AB106" i="4"/>
  <c r="AB105" i="4"/>
  <c r="AB104" i="4"/>
  <c r="AB103" i="4"/>
  <c r="AB102" i="4"/>
  <c r="AB101" i="4"/>
  <c r="AB100" i="4"/>
  <c r="AB99" i="4"/>
  <c r="AB98" i="4"/>
  <c r="AB97" i="4"/>
  <c r="AB96" i="4"/>
  <c r="AB95" i="4"/>
  <c r="AB94" i="4"/>
  <c r="AB93" i="4"/>
  <c r="AB92" i="4"/>
  <c r="AB91" i="4"/>
  <c r="AB90" i="4"/>
  <c r="AB89" i="4"/>
  <c r="AB88" i="4"/>
  <c r="AB87" i="4"/>
  <c r="AB86" i="4"/>
  <c r="AB85" i="4"/>
  <c r="AB84" i="4"/>
  <c r="AB83" i="4"/>
  <c r="AB82" i="4"/>
  <c r="AB81" i="4"/>
  <c r="AB80" i="4"/>
  <c r="AB79" i="4"/>
  <c r="AB78" i="4"/>
  <c r="AB77" i="4"/>
  <c r="AB76" i="4"/>
  <c r="AB75" i="4"/>
  <c r="AB74" i="4"/>
  <c r="AB73" i="4"/>
  <c r="AB72" i="4"/>
  <c r="AB71" i="4"/>
  <c r="AB70" i="4"/>
  <c r="AB69" i="4"/>
  <c r="AB68" i="4"/>
  <c r="AB67" i="4"/>
  <c r="AB66" i="4"/>
  <c r="AB65" i="4"/>
  <c r="AB64" i="4"/>
  <c r="AB63" i="4"/>
  <c r="AB62" i="4"/>
  <c r="AB61" i="4"/>
  <c r="AB60" i="4"/>
  <c r="AB59" i="4"/>
  <c r="AB58" i="4"/>
  <c r="AB57" i="4"/>
  <c r="AB56" i="4"/>
  <c r="AB55" i="4"/>
  <c r="AB54" i="4"/>
  <c r="AB53" i="4"/>
  <c r="AB52" i="4"/>
  <c r="AB51" i="4"/>
  <c r="AB50" i="4"/>
  <c r="AB49" i="4"/>
  <c r="AB48" i="4"/>
  <c r="AB47" i="4"/>
  <c r="AB46" i="4"/>
  <c r="AB45" i="4"/>
  <c r="AB44" i="4"/>
  <c r="AB43" i="4"/>
  <c r="AB42" i="4"/>
  <c r="AB41" i="4"/>
  <c r="AB40" i="4"/>
  <c r="AB39" i="4"/>
  <c r="AB38" i="4"/>
  <c r="AB37" i="4"/>
  <c r="AB36" i="4"/>
  <c r="AB35" i="4"/>
  <c r="AB34" i="4"/>
  <c r="AB33" i="4"/>
  <c r="AB32" i="4"/>
  <c r="AB31" i="4"/>
  <c r="AB30" i="4"/>
  <c r="AB29" i="4"/>
  <c r="AB28" i="4"/>
  <c r="AB27" i="4"/>
  <c r="AB26" i="4"/>
  <c r="AB25" i="4"/>
  <c r="AB24" i="4"/>
  <c r="AB23" i="4"/>
  <c r="AB22" i="4"/>
  <c r="AB21" i="4"/>
  <c r="AB20" i="4"/>
  <c r="AB19" i="4"/>
  <c r="AB18" i="4"/>
  <c r="AB17" i="4"/>
  <c r="AB16" i="4"/>
  <c r="AB15" i="4"/>
  <c r="AB14" i="4"/>
  <c r="AB13" i="4"/>
  <c r="AB12" i="4"/>
  <c r="AB11" i="4"/>
  <c r="AB10" i="4"/>
  <c r="AB9" i="4"/>
  <c r="AB8" i="4"/>
  <c r="AB7" i="4"/>
  <c r="Y306" i="4"/>
  <c r="Y305" i="4"/>
  <c r="Y304" i="4"/>
  <c r="Y303" i="4"/>
  <c r="Y302" i="4"/>
  <c r="Y301" i="4"/>
  <c r="Y300" i="4"/>
  <c r="Y299" i="4"/>
  <c r="Y298" i="4"/>
  <c r="Y297" i="4"/>
  <c r="Y296" i="4"/>
  <c r="Y295" i="4"/>
  <c r="Y294" i="4"/>
  <c r="Y293" i="4"/>
  <c r="Y292" i="4"/>
  <c r="Y291" i="4"/>
  <c r="Y290" i="4"/>
  <c r="Y289" i="4"/>
  <c r="Y288" i="4"/>
  <c r="Y287" i="4"/>
  <c r="Y286" i="4"/>
  <c r="Y285" i="4"/>
  <c r="Y284" i="4"/>
  <c r="Y283" i="4"/>
  <c r="Y282" i="4"/>
  <c r="Y281" i="4"/>
  <c r="Y280" i="4"/>
  <c r="Y279" i="4"/>
  <c r="Y278" i="4"/>
  <c r="Y277" i="4"/>
  <c r="Y276" i="4"/>
  <c r="Y275" i="4"/>
  <c r="Y274" i="4"/>
  <c r="Y273" i="4"/>
  <c r="Y272" i="4"/>
  <c r="Y271" i="4"/>
  <c r="Y270" i="4"/>
  <c r="Y269" i="4"/>
  <c r="Y268" i="4"/>
  <c r="Y267" i="4"/>
  <c r="Y266" i="4"/>
  <c r="Y265" i="4"/>
  <c r="Y264" i="4"/>
  <c r="Y263" i="4"/>
  <c r="Y262" i="4"/>
  <c r="Y261" i="4"/>
  <c r="Y260" i="4"/>
  <c r="Y259" i="4"/>
  <c r="Y258" i="4"/>
  <c r="Y257" i="4"/>
  <c r="Y256" i="4"/>
  <c r="Y255" i="4"/>
  <c r="Y254" i="4"/>
  <c r="Y253" i="4"/>
  <c r="Y252" i="4"/>
  <c r="Y251" i="4"/>
  <c r="Y250" i="4"/>
  <c r="Y249" i="4"/>
  <c r="Y248" i="4"/>
  <c r="Y247" i="4"/>
  <c r="Y246" i="4"/>
  <c r="Y245" i="4"/>
  <c r="Y244" i="4"/>
  <c r="Y243" i="4"/>
  <c r="Y242" i="4"/>
  <c r="Y241" i="4"/>
  <c r="Y240" i="4"/>
  <c r="Y239" i="4"/>
  <c r="Y238" i="4"/>
  <c r="Y237" i="4"/>
  <c r="Y236" i="4"/>
  <c r="Y235" i="4"/>
  <c r="Y234" i="4"/>
  <c r="Y233" i="4"/>
  <c r="Y232" i="4"/>
  <c r="Y231" i="4"/>
  <c r="Y230" i="4"/>
  <c r="Y229" i="4"/>
  <c r="Y228" i="4"/>
  <c r="Y227" i="4"/>
  <c r="Y226" i="4"/>
  <c r="Y225" i="4"/>
  <c r="Y224" i="4"/>
  <c r="Y223" i="4"/>
  <c r="Y222" i="4"/>
  <c r="Y221" i="4"/>
  <c r="Y214" i="4"/>
  <c r="Y213" i="4"/>
  <c r="Y212" i="4"/>
  <c r="Y211" i="4"/>
  <c r="Y210" i="4"/>
  <c r="Y209" i="4"/>
  <c r="Y208" i="4"/>
  <c r="Y207" i="4"/>
  <c r="Y206" i="4"/>
  <c r="Y205" i="4"/>
  <c r="Y204" i="4"/>
  <c r="Y203" i="4"/>
  <c r="Y202" i="4"/>
  <c r="Y201" i="4"/>
  <c r="Y200" i="4"/>
  <c r="Y199" i="4"/>
  <c r="Y198" i="4"/>
  <c r="Y197" i="4"/>
  <c r="Y196" i="4"/>
  <c r="Y195" i="4"/>
  <c r="Y194" i="4"/>
  <c r="Y193" i="4"/>
  <c r="Y192" i="4"/>
  <c r="Y191" i="4"/>
  <c r="Y190" i="4"/>
  <c r="Y189" i="4"/>
  <c r="Y188" i="4"/>
  <c r="Y187" i="4"/>
  <c r="Y186" i="4"/>
  <c r="Y185" i="4"/>
  <c r="Y184" i="4"/>
  <c r="Y183" i="4"/>
  <c r="Y182" i="4"/>
  <c r="Y181" i="4"/>
  <c r="Y180" i="4"/>
  <c r="Y179" i="4"/>
  <c r="Y178" i="4"/>
  <c r="Y177" i="4"/>
  <c r="Y176" i="4"/>
  <c r="Y175" i="4"/>
  <c r="Y174" i="4"/>
  <c r="Y173" i="4"/>
  <c r="Y172" i="4"/>
  <c r="Y171" i="4"/>
  <c r="Y170" i="4"/>
  <c r="Y169" i="4"/>
  <c r="Y167" i="4"/>
  <c r="Y166" i="4"/>
  <c r="Y165" i="4"/>
  <c r="Y164" i="4"/>
  <c r="Y163" i="4"/>
  <c r="Y162" i="4"/>
  <c r="Y161" i="4"/>
  <c r="Y160" i="4"/>
  <c r="Y159" i="4"/>
  <c r="Y158" i="4"/>
  <c r="Y157" i="4"/>
  <c r="Y156" i="4"/>
  <c r="Y155" i="4"/>
  <c r="Y154" i="4"/>
  <c r="Y153" i="4"/>
  <c r="Y152" i="4"/>
  <c r="Y151" i="4"/>
  <c r="Y150" i="4"/>
  <c r="Y149" i="4"/>
  <c r="Y148" i="4"/>
  <c r="Y147" i="4"/>
  <c r="Y146" i="4"/>
  <c r="Y145" i="4"/>
  <c r="Y144" i="4"/>
  <c r="Y143" i="4"/>
  <c r="Y142" i="4"/>
  <c r="Y141" i="4"/>
  <c r="Y140" i="4"/>
  <c r="Y139" i="4"/>
  <c r="Y138" i="4"/>
  <c r="Y137" i="4"/>
  <c r="Y136" i="4"/>
  <c r="Y135" i="4"/>
  <c r="Y134" i="4"/>
  <c r="Y133" i="4"/>
  <c r="Y132" i="4"/>
  <c r="Y131" i="4"/>
  <c r="Y130" i="4"/>
  <c r="Y129" i="4"/>
  <c r="Y128" i="4"/>
  <c r="Y127" i="4"/>
  <c r="Y126" i="4"/>
  <c r="Y125" i="4"/>
  <c r="Y124" i="4"/>
  <c r="Y123" i="4"/>
  <c r="Y122" i="4"/>
  <c r="Y121" i="4"/>
  <c r="Y120" i="4"/>
  <c r="Y119" i="4"/>
  <c r="Y118" i="4"/>
  <c r="Y117" i="4"/>
  <c r="Y116" i="4"/>
  <c r="Y115" i="4"/>
  <c r="Y114" i="4"/>
  <c r="Y113" i="4"/>
  <c r="Y112" i="4"/>
  <c r="Y111" i="4"/>
  <c r="Y110" i="4"/>
  <c r="Y109" i="4"/>
  <c r="Y108" i="4"/>
  <c r="Y107" i="4"/>
  <c r="Y106" i="4"/>
  <c r="Y105" i="4"/>
  <c r="Y104" i="4"/>
  <c r="Y103" i="4"/>
  <c r="Y102" i="4"/>
  <c r="Y101" i="4"/>
  <c r="Y100" i="4"/>
  <c r="Y99" i="4"/>
  <c r="Y98" i="4"/>
  <c r="Y97" i="4"/>
  <c r="Y96" i="4"/>
  <c r="Y95" i="4"/>
  <c r="Y94" i="4"/>
  <c r="Y93" i="4"/>
  <c r="Y92" i="4"/>
  <c r="Y91" i="4"/>
  <c r="Y90" i="4"/>
  <c r="Y89" i="4"/>
  <c r="Y88" i="4"/>
  <c r="Y87" i="4"/>
  <c r="Y86" i="4"/>
  <c r="Y85" i="4"/>
  <c r="Y84" i="4"/>
  <c r="Y83" i="4"/>
  <c r="Y82" i="4"/>
  <c r="Y81" i="4"/>
  <c r="Y80" i="4"/>
  <c r="Y79" i="4"/>
  <c r="Y78" i="4"/>
  <c r="Y77" i="4"/>
  <c r="Y76" i="4"/>
  <c r="Y75" i="4"/>
  <c r="Y74" i="4"/>
  <c r="Y73" i="4"/>
  <c r="Y72" i="4"/>
  <c r="Y71" i="4"/>
  <c r="Y70" i="4"/>
  <c r="Y69" i="4"/>
  <c r="Y68" i="4"/>
  <c r="Y67" i="4"/>
  <c r="Y66" i="4"/>
  <c r="Y65" i="4"/>
  <c r="Y64" i="4"/>
  <c r="Y63" i="4"/>
  <c r="Y62" i="4"/>
  <c r="Y61" i="4"/>
  <c r="Y60" i="4"/>
  <c r="Y59" i="4"/>
  <c r="Y58" i="4"/>
  <c r="Y57" i="4"/>
  <c r="Y56" i="4"/>
  <c r="Y55" i="4"/>
  <c r="Y54" i="4"/>
  <c r="Y53" i="4"/>
  <c r="Y52" i="4"/>
  <c r="Y51" i="4"/>
  <c r="Y50" i="4"/>
  <c r="Y49" i="4"/>
  <c r="Y48" i="4"/>
  <c r="Y47" i="4"/>
  <c r="Y46" i="4"/>
  <c r="Y45" i="4"/>
  <c r="Y44" i="4"/>
  <c r="Y43" i="4"/>
  <c r="Y42" i="4"/>
  <c r="Y41" i="4"/>
  <c r="Y40" i="4"/>
  <c r="Y39" i="4"/>
  <c r="Y38" i="4"/>
  <c r="Y37" i="4"/>
  <c r="Y36" i="4"/>
  <c r="Y35" i="4"/>
  <c r="Y34" i="4"/>
  <c r="Y33" i="4"/>
  <c r="Y32" i="4"/>
  <c r="Y31" i="4"/>
  <c r="Y30" i="4"/>
  <c r="Y29" i="4"/>
  <c r="Y28" i="4"/>
  <c r="Y27" i="4"/>
  <c r="Y26" i="4"/>
  <c r="Y25" i="4"/>
  <c r="Y24" i="4"/>
  <c r="Y23" i="4"/>
  <c r="Y22" i="4"/>
  <c r="Y21" i="4"/>
  <c r="Y20" i="4"/>
  <c r="Y19" i="4"/>
  <c r="Y18" i="4"/>
  <c r="Y17" i="4"/>
  <c r="Y16" i="4"/>
  <c r="Y15" i="4"/>
  <c r="Y14" i="4"/>
  <c r="Y13" i="4"/>
  <c r="Y12" i="4"/>
  <c r="Y11" i="4"/>
  <c r="Y10" i="4"/>
  <c r="Y9" i="4"/>
  <c r="Y8" i="4"/>
  <c r="Y7" i="4"/>
  <c r="W306" i="4"/>
  <c r="W305" i="4"/>
  <c r="W304" i="4"/>
  <c r="W303" i="4"/>
  <c r="W302" i="4"/>
  <c r="W301" i="4"/>
  <c r="W300" i="4"/>
  <c r="W299" i="4"/>
  <c r="W298" i="4"/>
  <c r="W297" i="4"/>
  <c r="W296" i="4"/>
  <c r="W295" i="4"/>
  <c r="W294" i="4"/>
  <c r="W293" i="4"/>
  <c r="W292" i="4"/>
  <c r="W291" i="4"/>
  <c r="W290" i="4"/>
  <c r="W289" i="4"/>
  <c r="W288" i="4"/>
  <c r="W287" i="4"/>
  <c r="W286" i="4"/>
  <c r="W285" i="4"/>
  <c r="W284" i="4"/>
  <c r="W283" i="4"/>
  <c r="W282" i="4"/>
  <c r="W281" i="4"/>
  <c r="W280" i="4"/>
  <c r="W279" i="4"/>
  <c r="W278" i="4"/>
  <c r="W277" i="4"/>
  <c r="W276" i="4"/>
  <c r="W275" i="4"/>
  <c r="W274" i="4"/>
  <c r="W273" i="4"/>
  <c r="W272" i="4"/>
  <c r="W271" i="4"/>
  <c r="W270" i="4"/>
  <c r="W269" i="4"/>
  <c r="W268" i="4"/>
  <c r="W267" i="4"/>
  <c r="W266" i="4"/>
  <c r="W265" i="4"/>
  <c r="W264" i="4"/>
  <c r="W263" i="4"/>
  <c r="W262" i="4"/>
  <c r="W261" i="4"/>
  <c r="W260" i="4"/>
  <c r="W259" i="4"/>
  <c r="W258" i="4"/>
  <c r="W257" i="4"/>
  <c r="W256" i="4"/>
  <c r="W255" i="4"/>
  <c r="W254" i="4"/>
  <c r="W253" i="4"/>
  <c r="W252" i="4"/>
  <c r="W251" i="4"/>
  <c r="W250" i="4"/>
  <c r="W249" i="4"/>
  <c r="W248" i="4"/>
  <c r="W247" i="4"/>
  <c r="W246" i="4"/>
  <c r="W245" i="4"/>
  <c r="W244" i="4"/>
  <c r="W243" i="4"/>
  <c r="W242" i="4"/>
  <c r="W241" i="4"/>
  <c r="W240" i="4"/>
  <c r="W239" i="4"/>
  <c r="W238" i="4"/>
  <c r="W237" i="4"/>
  <c r="W236" i="4"/>
  <c r="W235" i="4"/>
  <c r="W234" i="4"/>
  <c r="W233" i="4"/>
  <c r="W232" i="4"/>
  <c r="W231" i="4"/>
  <c r="W230" i="4"/>
  <c r="W229" i="4"/>
  <c r="W228" i="4"/>
  <c r="W227" i="4"/>
  <c r="W226" i="4"/>
  <c r="W225" i="4"/>
  <c r="W224" i="4"/>
  <c r="W223" i="4"/>
  <c r="W222" i="4"/>
  <c r="W221" i="4"/>
  <c r="W214" i="4"/>
  <c r="W213" i="4"/>
  <c r="W212" i="4"/>
  <c r="W211" i="4"/>
  <c r="W210" i="4"/>
  <c r="W209" i="4"/>
  <c r="W208" i="4"/>
  <c r="W207" i="4"/>
  <c r="W206" i="4"/>
  <c r="W205" i="4"/>
  <c r="W204" i="4"/>
  <c r="W203" i="4"/>
  <c r="W202" i="4"/>
  <c r="W201" i="4"/>
  <c r="W200" i="4"/>
  <c r="W199" i="4"/>
  <c r="W198" i="4"/>
  <c r="W197" i="4"/>
  <c r="W196" i="4"/>
  <c r="W195" i="4"/>
  <c r="W194" i="4"/>
  <c r="W193" i="4"/>
  <c r="W192" i="4"/>
  <c r="W191" i="4"/>
  <c r="W190" i="4"/>
  <c r="W189" i="4"/>
  <c r="W188" i="4"/>
  <c r="W187" i="4"/>
  <c r="W186" i="4"/>
  <c r="W185" i="4"/>
  <c r="W184" i="4"/>
  <c r="W183" i="4"/>
  <c r="W182" i="4"/>
  <c r="W181" i="4"/>
  <c r="W180" i="4"/>
  <c r="W179" i="4"/>
  <c r="W178" i="4"/>
  <c r="W177" i="4"/>
  <c r="W176" i="4"/>
  <c r="W175" i="4"/>
  <c r="W174" i="4"/>
  <c r="W173" i="4"/>
  <c r="W172" i="4"/>
  <c r="W171" i="4"/>
  <c r="W170" i="4"/>
  <c r="W169" i="4"/>
  <c r="W167" i="4"/>
  <c r="W166" i="4"/>
  <c r="W165" i="4"/>
  <c r="W164" i="4"/>
  <c r="W163" i="4"/>
  <c r="W162" i="4"/>
  <c r="W161" i="4"/>
  <c r="W160" i="4"/>
  <c r="W159" i="4"/>
  <c r="W158" i="4"/>
  <c r="W157" i="4"/>
  <c r="W156" i="4"/>
  <c r="W155" i="4"/>
  <c r="W154" i="4"/>
  <c r="W153" i="4"/>
  <c r="W152" i="4"/>
  <c r="W151" i="4"/>
  <c r="W150" i="4"/>
  <c r="W149" i="4"/>
  <c r="W148" i="4"/>
  <c r="W147" i="4"/>
  <c r="W146" i="4"/>
  <c r="W145" i="4"/>
  <c r="W144" i="4"/>
  <c r="W143" i="4"/>
  <c r="W142" i="4"/>
  <c r="W141" i="4"/>
  <c r="W140" i="4"/>
  <c r="W139" i="4"/>
  <c r="W138" i="4"/>
  <c r="W137" i="4"/>
  <c r="W136" i="4"/>
  <c r="W135" i="4"/>
  <c r="W134" i="4"/>
  <c r="W133" i="4"/>
  <c r="W132" i="4"/>
  <c r="W131" i="4"/>
  <c r="W130" i="4"/>
  <c r="W129" i="4"/>
  <c r="W128" i="4"/>
  <c r="W127" i="4"/>
  <c r="W126" i="4"/>
  <c r="W125" i="4"/>
  <c r="W124" i="4"/>
  <c r="W123" i="4"/>
  <c r="W122" i="4"/>
  <c r="W121" i="4"/>
  <c r="W120" i="4"/>
  <c r="W119" i="4"/>
  <c r="W118" i="4"/>
  <c r="W117" i="4"/>
  <c r="W116" i="4"/>
  <c r="W115" i="4"/>
  <c r="W114" i="4"/>
  <c r="W113" i="4"/>
  <c r="W112" i="4"/>
  <c r="W111" i="4"/>
  <c r="W110" i="4"/>
  <c r="W109" i="4"/>
  <c r="W108" i="4"/>
  <c r="W107" i="4"/>
  <c r="W106" i="4"/>
  <c r="W105" i="4"/>
  <c r="W104" i="4"/>
  <c r="W103" i="4"/>
  <c r="W102" i="4"/>
  <c r="W101" i="4"/>
  <c r="W100" i="4"/>
  <c r="W99" i="4"/>
  <c r="W98" i="4"/>
  <c r="W97" i="4"/>
  <c r="W96" i="4"/>
  <c r="W95" i="4"/>
  <c r="W94" i="4"/>
  <c r="W93" i="4"/>
  <c r="W92" i="4"/>
  <c r="W91" i="4"/>
  <c r="W90" i="4"/>
  <c r="W89" i="4"/>
  <c r="W88" i="4"/>
  <c r="W87" i="4"/>
  <c r="W86" i="4"/>
  <c r="W85" i="4"/>
  <c r="W84" i="4"/>
  <c r="W83" i="4"/>
  <c r="W82" i="4"/>
  <c r="W81" i="4"/>
  <c r="W80" i="4"/>
  <c r="W79" i="4"/>
  <c r="W78" i="4"/>
  <c r="W77" i="4"/>
  <c r="W76" i="4"/>
  <c r="W75" i="4"/>
  <c r="W74" i="4"/>
  <c r="W73" i="4"/>
  <c r="W72" i="4"/>
  <c r="W71" i="4"/>
  <c r="W70" i="4"/>
  <c r="W69" i="4"/>
  <c r="W68" i="4"/>
  <c r="W67" i="4"/>
  <c r="W66" i="4"/>
  <c r="W65" i="4"/>
  <c r="W64" i="4"/>
  <c r="W63" i="4"/>
  <c r="W62" i="4"/>
  <c r="W61" i="4"/>
  <c r="W60" i="4"/>
  <c r="W59" i="4"/>
  <c r="W58" i="4"/>
  <c r="W57" i="4"/>
  <c r="W56" i="4"/>
  <c r="W55" i="4"/>
  <c r="W54" i="4"/>
  <c r="W53" i="4"/>
  <c r="W52" i="4"/>
  <c r="W51" i="4"/>
  <c r="W50" i="4"/>
  <c r="W49" i="4"/>
  <c r="W48" i="4"/>
  <c r="W47" i="4"/>
  <c r="W46" i="4"/>
  <c r="W45" i="4"/>
  <c r="W44" i="4"/>
  <c r="W43" i="4"/>
  <c r="W42" i="4"/>
  <c r="W41" i="4"/>
  <c r="W40" i="4"/>
  <c r="W39" i="4"/>
  <c r="W38" i="4"/>
  <c r="W37" i="4"/>
  <c r="W36" i="4"/>
  <c r="W35" i="4"/>
  <c r="W34" i="4"/>
  <c r="W33" i="4"/>
  <c r="W32" i="4"/>
  <c r="W31" i="4"/>
  <c r="W30" i="4"/>
  <c r="W29" i="4"/>
  <c r="W28" i="4"/>
  <c r="W27" i="4"/>
  <c r="W26" i="4"/>
  <c r="W25" i="4"/>
  <c r="W24" i="4"/>
  <c r="W23" i="4"/>
  <c r="W22" i="4"/>
  <c r="W21" i="4"/>
  <c r="W20" i="4"/>
  <c r="W19" i="4"/>
  <c r="W18" i="4"/>
  <c r="W17" i="4"/>
  <c r="W16" i="4"/>
  <c r="W15" i="4"/>
  <c r="W14" i="4"/>
  <c r="W13" i="4"/>
  <c r="W12" i="4"/>
  <c r="W11" i="4"/>
  <c r="W10" i="4"/>
  <c r="W9" i="4"/>
  <c r="W8" i="4"/>
  <c r="W7" i="4"/>
  <c r="J8" i="4"/>
  <c r="K8" i="4" s="1"/>
  <c r="J306" i="4"/>
  <c r="K306" i="4" s="1"/>
  <c r="J305" i="4"/>
  <c r="K305" i="4" s="1"/>
  <c r="J304" i="4"/>
  <c r="K304" i="4" s="1"/>
  <c r="J303" i="4"/>
  <c r="K303" i="4" s="1"/>
  <c r="J302" i="4"/>
  <c r="K302" i="4" s="1"/>
  <c r="J301" i="4"/>
  <c r="K301" i="4" s="1"/>
  <c r="J300" i="4"/>
  <c r="K300" i="4" s="1"/>
  <c r="J299" i="4"/>
  <c r="K299" i="4" s="1"/>
  <c r="J298" i="4"/>
  <c r="K298" i="4" s="1"/>
  <c r="J297" i="4"/>
  <c r="K297" i="4" s="1"/>
  <c r="J296" i="4"/>
  <c r="K296" i="4" s="1"/>
  <c r="J295" i="4"/>
  <c r="K295" i="4" s="1"/>
  <c r="J294" i="4"/>
  <c r="K294" i="4" s="1"/>
  <c r="J293" i="4"/>
  <c r="K293" i="4" s="1"/>
  <c r="J292" i="4"/>
  <c r="K292" i="4" s="1"/>
  <c r="J291" i="4"/>
  <c r="K291" i="4" s="1"/>
  <c r="J290" i="4"/>
  <c r="K290" i="4" s="1"/>
  <c r="J289" i="4"/>
  <c r="K289" i="4" s="1"/>
  <c r="J288" i="4"/>
  <c r="K288" i="4" s="1"/>
  <c r="J287" i="4"/>
  <c r="K287" i="4" s="1"/>
  <c r="J286" i="4"/>
  <c r="K286" i="4" s="1"/>
  <c r="J285" i="4"/>
  <c r="K285" i="4" s="1"/>
  <c r="J284" i="4"/>
  <c r="K284" i="4" s="1"/>
  <c r="J283" i="4"/>
  <c r="K283" i="4" s="1"/>
  <c r="J282" i="4"/>
  <c r="K282" i="4" s="1"/>
  <c r="J281" i="4"/>
  <c r="K281" i="4" s="1"/>
  <c r="J280" i="4"/>
  <c r="K280" i="4" s="1"/>
  <c r="J279" i="4"/>
  <c r="K279" i="4" s="1"/>
  <c r="J278" i="4"/>
  <c r="K278" i="4" s="1"/>
  <c r="J277" i="4"/>
  <c r="K277" i="4" s="1"/>
  <c r="J276" i="4"/>
  <c r="K276" i="4" s="1"/>
  <c r="J275" i="4"/>
  <c r="K275" i="4" s="1"/>
  <c r="J273" i="4"/>
  <c r="K273" i="4" s="1"/>
  <c r="J272" i="4"/>
  <c r="K272" i="4" s="1"/>
  <c r="J271" i="4"/>
  <c r="K271" i="4" s="1"/>
  <c r="J270" i="4"/>
  <c r="K270" i="4" s="1"/>
  <c r="J269" i="4"/>
  <c r="K269" i="4" s="1"/>
  <c r="J268" i="4"/>
  <c r="K268" i="4" s="1"/>
  <c r="J266" i="4"/>
  <c r="K266" i="4" s="1"/>
  <c r="J264" i="4"/>
  <c r="K264" i="4" s="1"/>
  <c r="J263" i="4"/>
  <c r="K263" i="4" s="1"/>
  <c r="J260" i="4"/>
  <c r="K260" i="4" s="1"/>
  <c r="J258" i="4"/>
  <c r="K258" i="4" s="1"/>
  <c r="J257" i="4"/>
  <c r="K257" i="4" s="1"/>
  <c r="J256" i="4"/>
  <c r="K256" i="4" s="1"/>
  <c r="J255" i="4"/>
  <c r="K255" i="4" s="1"/>
  <c r="J254" i="4"/>
  <c r="K254" i="4" s="1"/>
  <c r="J253" i="4"/>
  <c r="K253" i="4" s="1"/>
  <c r="J252" i="4"/>
  <c r="K252" i="4" s="1"/>
  <c r="J251" i="4"/>
  <c r="K251" i="4" s="1"/>
  <c r="J250" i="4"/>
  <c r="K250" i="4" s="1"/>
  <c r="J248" i="4"/>
  <c r="K248" i="4" s="1"/>
  <c r="J246" i="4"/>
  <c r="K246" i="4" s="1"/>
  <c r="J245" i="4"/>
  <c r="K245" i="4" s="1"/>
  <c r="J244" i="4"/>
  <c r="K244" i="4" s="1"/>
  <c r="J243" i="4"/>
  <c r="K243" i="4" s="1"/>
  <c r="J242" i="4"/>
  <c r="K242" i="4" s="1"/>
  <c r="J241" i="4"/>
  <c r="K241" i="4" s="1"/>
  <c r="J240" i="4"/>
  <c r="K240" i="4" s="1"/>
  <c r="J239" i="4"/>
  <c r="K239" i="4" s="1"/>
  <c r="J238" i="4"/>
  <c r="K238" i="4" s="1"/>
  <c r="J237" i="4"/>
  <c r="K237" i="4" s="1"/>
  <c r="J236" i="4"/>
  <c r="K236" i="4" s="1"/>
  <c r="J235" i="4"/>
  <c r="K235" i="4" s="1"/>
  <c r="J234" i="4"/>
  <c r="K234" i="4" s="1"/>
  <c r="J233" i="4"/>
  <c r="K233" i="4" s="1"/>
  <c r="J230" i="4"/>
  <c r="K230" i="4" s="1"/>
  <c r="J229" i="4"/>
  <c r="K229" i="4" s="1"/>
  <c r="J228" i="4"/>
  <c r="K228" i="4" s="1"/>
  <c r="J227" i="4"/>
  <c r="K227" i="4" s="1"/>
  <c r="J226" i="4"/>
  <c r="K226" i="4" s="1"/>
  <c r="J225" i="4"/>
  <c r="K225" i="4" s="1"/>
  <c r="J224" i="4"/>
  <c r="K224" i="4" s="1"/>
  <c r="J223" i="4"/>
  <c r="K223" i="4" s="1"/>
  <c r="J222" i="4"/>
  <c r="K222" i="4" s="1"/>
  <c r="J221" i="4"/>
  <c r="K221" i="4" s="1"/>
  <c r="J219" i="4"/>
  <c r="K219" i="4" s="1"/>
  <c r="J218" i="4"/>
  <c r="J217" i="4"/>
  <c r="K217" i="4" s="1"/>
  <c r="J215" i="4"/>
  <c r="K215" i="4" s="1"/>
  <c r="J214" i="4"/>
  <c r="K214" i="4" s="1"/>
  <c r="J212" i="4"/>
  <c r="K212" i="4" s="1"/>
  <c r="J211" i="4"/>
  <c r="K211" i="4" s="1"/>
  <c r="J210" i="4"/>
  <c r="K210" i="4" s="1"/>
  <c r="J209" i="4"/>
  <c r="K209" i="4" s="1"/>
  <c r="J207" i="4"/>
  <c r="K207" i="4" s="1"/>
  <c r="J206" i="4"/>
  <c r="K206" i="4" s="1"/>
  <c r="J205" i="4"/>
  <c r="K205" i="4" s="1"/>
  <c r="J203" i="4"/>
  <c r="K203" i="4" s="1"/>
  <c r="J202" i="4"/>
  <c r="K202" i="4" s="1"/>
  <c r="J201" i="4"/>
  <c r="K201" i="4" s="1"/>
  <c r="J200" i="4"/>
  <c r="K200" i="4" s="1"/>
  <c r="J199" i="4"/>
  <c r="K199" i="4" s="1"/>
  <c r="J197" i="4"/>
  <c r="K197" i="4" s="1"/>
  <c r="J195" i="4"/>
  <c r="K195" i="4" s="1"/>
  <c r="J194" i="4"/>
  <c r="K194" i="4" s="1"/>
  <c r="J193" i="4"/>
  <c r="K193" i="4" s="1"/>
  <c r="J192" i="4"/>
  <c r="K192" i="4" s="1"/>
  <c r="J191" i="4"/>
  <c r="K191" i="4" s="1"/>
  <c r="J190" i="4"/>
  <c r="K190" i="4" s="1"/>
  <c r="J189" i="4"/>
  <c r="K189" i="4" s="1"/>
  <c r="J188" i="4"/>
  <c r="K188" i="4" s="1"/>
  <c r="J187" i="4"/>
  <c r="K187" i="4" s="1"/>
  <c r="J185" i="4"/>
  <c r="K185" i="4" s="1"/>
  <c r="J184" i="4"/>
  <c r="K184" i="4" s="1"/>
  <c r="J183" i="4"/>
  <c r="K183" i="4" s="1"/>
  <c r="J182" i="4"/>
  <c r="K182" i="4" s="1"/>
  <c r="J181" i="4"/>
  <c r="K181" i="4" s="1"/>
  <c r="J180" i="4"/>
  <c r="K180" i="4" s="1"/>
  <c r="J179" i="4"/>
  <c r="K179" i="4" s="1"/>
  <c r="J178" i="4"/>
  <c r="K178" i="4" s="1"/>
  <c r="J177" i="4"/>
  <c r="K177" i="4" s="1"/>
  <c r="J176" i="4"/>
  <c r="K176" i="4" s="1"/>
  <c r="J175" i="4"/>
  <c r="K175" i="4" s="1"/>
  <c r="J173" i="4"/>
  <c r="K173" i="4" s="1"/>
  <c r="J172" i="4"/>
  <c r="K172" i="4" s="1"/>
  <c r="J171" i="4"/>
  <c r="K171" i="4" s="1"/>
  <c r="J170" i="4"/>
  <c r="K170" i="4" s="1"/>
  <c r="J169" i="4"/>
  <c r="K169" i="4" s="1"/>
  <c r="J167" i="4"/>
  <c r="K167" i="4" s="1"/>
  <c r="J165" i="4"/>
  <c r="K165" i="4" s="1"/>
  <c r="J164" i="4"/>
  <c r="K164" i="4" s="1"/>
  <c r="J162" i="4"/>
  <c r="K162" i="4" s="1"/>
  <c r="J161" i="4"/>
  <c r="K161" i="4" s="1"/>
  <c r="J160" i="4"/>
  <c r="K160" i="4" s="1"/>
  <c r="J159" i="4"/>
  <c r="K159" i="4" s="1"/>
  <c r="J158" i="4"/>
  <c r="K158" i="4" s="1"/>
  <c r="J157" i="4"/>
  <c r="K157" i="4" s="1"/>
  <c r="J156" i="4"/>
  <c r="K156" i="4" s="1"/>
  <c r="J155" i="4"/>
  <c r="K155" i="4" s="1"/>
  <c r="J154" i="4"/>
  <c r="K154" i="4" s="1"/>
  <c r="J153" i="4"/>
  <c r="K153" i="4" s="1"/>
  <c r="J152" i="4"/>
  <c r="K152" i="4" s="1"/>
  <c r="J151" i="4"/>
  <c r="K151" i="4" s="1"/>
  <c r="J150" i="4"/>
  <c r="K150" i="4" s="1"/>
  <c r="J149" i="4"/>
  <c r="K149" i="4" s="1"/>
  <c r="J148" i="4"/>
  <c r="K148" i="4" s="1"/>
  <c r="J146" i="4"/>
  <c r="K146" i="4" s="1"/>
  <c r="J145" i="4"/>
  <c r="K145" i="4" s="1"/>
  <c r="J144" i="4"/>
  <c r="K144" i="4" s="1"/>
  <c r="J143" i="4"/>
  <c r="K143" i="4" s="1"/>
  <c r="J142" i="4"/>
  <c r="K142" i="4" s="1"/>
  <c r="J140" i="4"/>
  <c r="K140" i="4" s="1"/>
  <c r="J138" i="4"/>
  <c r="K138" i="4" s="1"/>
  <c r="J137" i="4"/>
  <c r="K137" i="4" s="1"/>
  <c r="J136" i="4"/>
  <c r="K136" i="4" s="1"/>
  <c r="J135" i="4"/>
  <c r="K135" i="4" s="1"/>
  <c r="J134" i="4"/>
  <c r="K134" i="4" s="1"/>
  <c r="J133" i="4"/>
  <c r="K133" i="4" s="1"/>
  <c r="J132" i="4"/>
  <c r="K132" i="4" s="1"/>
  <c r="J131" i="4"/>
  <c r="K131" i="4" s="1"/>
  <c r="J130" i="4"/>
  <c r="K130" i="4" s="1"/>
  <c r="J129" i="4"/>
  <c r="K129" i="4" s="1"/>
  <c r="J128" i="4"/>
  <c r="K128" i="4" s="1"/>
  <c r="J127" i="4"/>
  <c r="K127" i="4" s="1"/>
  <c r="J125" i="4"/>
  <c r="K125" i="4" s="1"/>
  <c r="J124" i="4"/>
  <c r="K124" i="4" s="1"/>
  <c r="J123" i="4"/>
  <c r="K123" i="4" s="1"/>
  <c r="J122" i="4"/>
  <c r="K122" i="4" s="1"/>
  <c r="J121" i="4"/>
  <c r="K121" i="4" s="1"/>
  <c r="J120" i="4"/>
  <c r="K120" i="4" s="1"/>
  <c r="J119" i="4"/>
  <c r="K119" i="4" s="1"/>
  <c r="J118" i="4"/>
  <c r="K118" i="4" s="1"/>
  <c r="J117" i="4"/>
  <c r="K117" i="4" s="1"/>
  <c r="J116" i="4"/>
  <c r="K116" i="4" s="1"/>
  <c r="J115" i="4"/>
  <c r="K115" i="4" s="1"/>
  <c r="J114" i="4"/>
  <c r="K114" i="4" s="1"/>
  <c r="J113" i="4"/>
  <c r="K113" i="4" s="1"/>
  <c r="J112" i="4"/>
  <c r="K112" i="4" s="1"/>
  <c r="J111" i="4"/>
  <c r="K111" i="4" s="1"/>
  <c r="J110" i="4"/>
  <c r="K110" i="4" s="1"/>
  <c r="J109" i="4"/>
  <c r="K109" i="4" s="1"/>
  <c r="J108" i="4"/>
  <c r="K108" i="4" s="1"/>
  <c r="J107" i="4"/>
  <c r="K107" i="4" s="1"/>
  <c r="J106" i="4"/>
  <c r="K106" i="4" s="1"/>
  <c r="J105" i="4"/>
  <c r="K105" i="4" s="1"/>
  <c r="J103" i="4"/>
  <c r="K103" i="4" s="1"/>
  <c r="J102" i="4"/>
  <c r="K102" i="4" s="1"/>
  <c r="J101" i="4"/>
  <c r="K101" i="4" s="1"/>
  <c r="J100" i="4"/>
  <c r="K100" i="4" s="1"/>
  <c r="J99" i="4"/>
  <c r="K99" i="4" s="1"/>
  <c r="J97" i="4"/>
  <c r="K97" i="4" s="1"/>
  <c r="J96" i="4"/>
  <c r="K96" i="4" s="1"/>
  <c r="J95" i="4"/>
  <c r="K95" i="4" s="1"/>
  <c r="J94" i="4"/>
  <c r="K94" i="4" s="1"/>
  <c r="J92" i="4"/>
  <c r="K92" i="4" s="1"/>
  <c r="J91" i="4"/>
  <c r="K91" i="4" s="1"/>
  <c r="J90" i="4"/>
  <c r="K90" i="4" s="1"/>
  <c r="J89" i="4"/>
  <c r="K89" i="4" s="1"/>
  <c r="J88" i="4"/>
  <c r="K88" i="4" s="1"/>
  <c r="J87" i="4"/>
  <c r="K87" i="4" s="1"/>
  <c r="J86" i="4"/>
  <c r="K86" i="4" s="1"/>
  <c r="J85" i="4"/>
  <c r="K85" i="4" s="1"/>
  <c r="J84" i="4"/>
  <c r="K84" i="4" s="1"/>
  <c r="J83" i="4"/>
  <c r="K83" i="4" s="1"/>
  <c r="J80" i="4"/>
  <c r="K80" i="4" s="1"/>
  <c r="J78" i="4"/>
  <c r="K78" i="4" s="1"/>
  <c r="J77" i="4"/>
  <c r="K77" i="4" s="1"/>
  <c r="J76" i="4"/>
  <c r="K76" i="4" s="1"/>
  <c r="J75" i="4"/>
  <c r="K75" i="4" s="1"/>
  <c r="J74" i="4"/>
  <c r="K74" i="4" s="1"/>
  <c r="J72" i="4"/>
  <c r="K72" i="4" s="1"/>
  <c r="J71" i="4"/>
  <c r="K71" i="4" s="1"/>
  <c r="J70" i="4"/>
  <c r="K70" i="4" s="1"/>
  <c r="J69" i="4"/>
  <c r="K69" i="4" s="1"/>
  <c r="J68" i="4"/>
  <c r="K68" i="4" s="1"/>
  <c r="J67" i="4"/>
  <c r="K67" i="4" s="1"/>
  <c r="J65" i="4"/>
  <c r="K65" i="4" s="1"/>
  <c r="J64" i="4"/>
  <c r="K64" i="4" s="1"/>
  <c r="J63" i="4"/>
  <c r="K63" i="4" s="1"/>
  <c r="J62" i="4"/>
  <c r="K62" i="4" s="1"/>
  <c r="J60" i="4"/>
  <c r="K60" i="4" s="1"/>
  <c r="J58" i="4"/>
  <c r="K58" i="4" s="1"/>
  <c r="J57" i="4"/>
  <c r="K57" i="4" s="1"/>
  <c r="J54" i="4"/>
  <c r="K54" i="4" s="1"/>
  <c r="J53" i="4"/>
  <c r="K53" i="4" s="1"/>
  <c r="J51" i="4"/>
  <c r="K51" i="4" s="1"/>
  <c r="J49" i="4"/>
  <c r="K49" i="4" s="1"/>
  <c r="J48" i="4"/>
  <c r="K48" i="4" s="1"/>
  <c r="J47" i="4"/>
  <c r="K47" i="4" s="1"/>
  <c r="J46" i="4"/>
  <c r="K46" i="4" s="1"/>
  <c r="J45" i="4"/>
  <c r="K45" i="4" s="1"/>
  <c r="J44" i="4"/>
  <c r="K44" i="4" s="1"/>
  <c r="J43" i="4"/>
  <c r="K43" i="4" s="1"/>
  <c r="J42" i="4"/>
  <c r="K42" i="4" s="1"/>
  <c r="J41" i="4"/>
  <c r="K41" i="4"/>
  <c r="J40" i="4"/>
  <c r="K40" i="4" s="1"/>
  <c r="J39" i="4"/>
  <c r="K39" i="4" s="1"/>
  <c r="J38" i="4"/>
  <c r="K38" i="4" s="1"/>
  <c r="J36" i="4"/>
  <c r="K36" i="4" s="1"/>
  <c r="J35" i="4"/>
  <c r="K35" i="4" s="1"/>
  <c r="J34" i="4"/>
  <c r="K34" i="4" s="1"/>
  <c r="J33" i="4"/>
  <c r="K33" i="4" s="1"/>
  <c r="J32" i="4"/>
  <c r="K32" i="4"/>
  <c r="J31" i="4"/>
  <c r="K31" i="4" s="1"/>
  <c r="J30" i="4"/>
  <c r="K30" i="4" s="1"/>
  <c r="J29" i="4"/>
  <c r="K29" i="4" s="1"/>
  <c r="J28" i="4"/>
  <c r="K28" i="4" s="1"/>
  <c r="J27" i="4"/>
  <c r="K27" i="4" s="1"/>
  <c r="J26" i="4"/>
  <c r="K26" i="4" s="1"/>
  <c r="J25" i="4"/>
  <c r="K25" i="4" s="1"/>
  <c r="J24" i="4"/>
  <c r="K24" i="4"/>
  <c r="J23" i="4"/>
  <c r="K23" i="4" s="1"/>
  <c r="J22" i="4"/>
  <c r="K22" i="4" s="1"/>
  <c r="J21" i="4"/>
  <c r="K21" i="4" s="1"/>
  <c r="J20" i="4"/>
  <c r="K20" i="4" s="1"/>
  <c r="J19" i="4"/>
  <c r="K19" i="4" s="1"/>
  <c r="J18" i="4"/>
  <c r="K18" i="4" s="1"/>
  <c r="J17" i="4"/>
  <c r="K17" i="4" s="1"/>
  <c r="J16" i="4"/>
  <c r="K16" i="4"/>
  <c r="J15" i="4"/>
  <c r="K15" i="4" s="1"/>
  <c r="J13" i="4"/>
  <c r="K13" i="4" s="1"/>
  <c r="J12" i="4"/>
  <c r="K12" i="4" s="1"/>
  <c r="J11" i="4"/>
  <c r="K11" i="4" s="1"/>
  <c r="J10" i="4"/>
  <c r="K10" i="4" s="1"/>
  <c r="E6" i="4"/>
  <c r="E265" i="4"/>
  <c r="E98" i="4"/>
  <c r="J98" i="4" s="1"/>
  <c r="K98" i="4" s="1"/>
  <c r="BA6" i="4"/>
  <c r="AU6" i="4"/>
  <c r="AO6" i="4"/>
  <c r="AJ6" i="4"/>
  <c r="S6" i="4"/>
  <c r="T6" i="4" s="1"/>
  <c r="I6" i="4"/>
  <c r="I37" i="4"/>
  <c r="AW46" i="4"/>
  <c r="AX46" i="4" s="1"/>
  <c r="I55" i="4"/>
  <c r="J55" i="4" s="1"/>
  <c r="K55" i="4" s="1"/>
  <c r="AW141" i="4"/>
  <c r="AX141" i="4" s="1"/>
  <c r="AW181" i="4"/>
  <c r="AX181" i="4" s="1"/>
  <c r="AW34" i="4"/>
  <c r="AX34" i="4" s="1"/>
  <c r="AN229" i="4"/>
  <c r="AO229" i="4" s="1"/>
  <c r="H274" i="4"/>
  <c r="J274" i="4" s="1"/>
  <c r="K274" i="4" s="1"/>
  <c r="H126" i="4"/>
  <c r="H93" i="4"/>
  <c r="J93" i="4" s="1"/>
  <c r="I139" i="4"/>
  <c r="I50" i="4"/>
  <c r="J50" i="4" s="1"/>
  <c r="K50" i="4" s="1"/>
  <c r="I56" i="4"/>
  <c r="J56" i="4" s="1"/>
  <c r="K56" i="4" s="1"/>
  <c r="E147" i="4"/>
  <c r="J147" i="4" s="1"/>
  <c r="K147" i="4" s="1"/>
  <c r="E81" i="4"/>
  <c r="J81" i="4" s="1"/>
  <c r="K81" i="4" s="1"/>
  <c r="E208" i="4"/>
  <c r="E247" i="4"/>
  <c r="J247" i="4" s="1"/>
  <c r="K247" i="4" s="1"/>
  <c r="E186" i="4"/>
  <c r="J186" i="4" s="1"/>
  <c r="E7" i="4"/>
  <c r="J7" i="4"/>
  <c r="K7" i="4" s="1"/>
  <c r="E231" i="4"/>
  <c r="AQ137" i="4"/>
  <c r="AR137" i="4" s="1"/>
  <c r="AQ138" i="4"/>
  <c r="AR138" i="4" s="1"/>
  <c r="AR51" i="4"/>
  <c r="AQ34" i="4"/>
  <c r="AR34" i="4" s="1"/>
  <c r="AQ36" i="4"/>
  <c r="AR36" i="4" s="1"/>
  <c r="AQ301" i="4"/>
  <c r="AR301" i="4" s="1"/>
  <c r="AQ248" i="4"/>
  <c r="AR248" i="4" s="1"/>
  <c r="AQ97" i="4"/>
  <c r="AR97" i="4" s="1"/>
  <c r="AQ208" i="4"/>
  <c r="AR208" i="4" s="1"/>
  <c r="AQ240" i="4"/>
  <c r="AR240" i="4" s="1"/>
  <c r="AQ278" i="4"/>
  <c r="AR278" i="4" s="1"/>
  <c r="AQ58" i="4"/>
  <c r="AR58" i="4" s="1"/>
  <c r="AQ38" i="4"/>
  <c r="AR38" i="4" s="1"/>
  <c r="AQ187" i="4"/>
  <c r="AR187" i="4" s="1"/>
  <c r="AQ27" i="4"/>
  <c r="AR27" i="4" s="1"/>
  <c r="AQ56" i="4"/>
  <c r="AR56" i="4" s="1"/>
  <c r="AQ111" i="4"/>
  <c r="AR111" i="4" s="1"/>
  <c r="AQ118" i="4"/>
  <c r="AR118" i="4" s="1"/>
  <c r="AQ303" i="4"/>
  <c r="AR303" i="4" s="1"/>
  <c r="AQ13" i="4"/>
  <c r="AR13" i="4" s="1"/>
  <c r="AQ98" i="4"/>
  <c r="AR98" i="4" s="1"/>
  <c r="AQ176" i="4"/>
  <c r="AR176" i="4" s="1"/>
  <c r="AQ64" i="4"/>
  <c r="AR64" i="4" s="1"/>
  <c r="M71" i="4"/>
  <c r="N71" i="4" s="1"/>
  <c r="M44" i="4"/>
  <c r="N44" i="4" s="1"/>
  <c r="M141" i="4"/>
  <c r="N141" i="4" s="1"/>
  <c r="M45" i="4"/>
  <c r="N45" i="4" s="1"/>
  <c r="D14" i="4"/>
  <c r="J14" i="4" s="1"/>
  <c r="K14" i="4" s="1"/>
  <c r="D82" i="4"/>
  <c r="J82" i="4" s="1"/>
  <c r="K82" i="4" s="1"/>
  <c r="M74" i="4"/>
  <c r="N74" i="4" s="1"/>
  <c r="M306" i="4"/>
  <c r="N306" i="4" s="1"/>
  <c r="M19" i="4"/>
  <c r="N19" i="4"/>
  <c r="M117" i="4"/>
  <c r="N117" i="4" s="1"/>
  <c r="M123" i="4"/>
  <c r="N123" i="4" s="1"/>
  <c r="M273" i="4"/>
  <c r="N273" i="4" s="1"/>
  <c r="M27" i="4"/>
  <c r="N27" i="4" s="1"/>
  <c r="M285" i="4"/>
  <c r="N285" i="4" s="1"/>
  <c r="M131" i="4"/>
  <c r="N131" i="4" s="1"/>
  <c r="M61" i="4"/>
  <c r="N61" i="4" s="1"/>
  <c r="M31" i="4"/>
  <c r="N31" i="4" s="1"/>
  <c r="M135" i="4"/>
  <c r="N135" i="4" s="1"/>
  <c r="M299" i="4"/>
  <c r="N299" i="4" s="1"/>
  <c r="M59" i="4"/>
  <c r="N59" i="4" s="1"/>
  <c r="M69" i="4"/>
  <c r="N69" i="4" s="1"/>
  <c r="M125" i="4"/>
  <c r="N125" i="4" s="1"/>
  <c r="M53" i="4"/>
  <c r="N53" i="4" s="1"/>
  <c r="M240" i="4"/>
  <c r="N240" i="4" s="1"/>
  <c r="M106" i="4"/>
  <c r="N106" i="4"/>
  <c r="M177" i="4"/>
  <c r="N177" i="4" s="1"/>
  <c r="M13" i="4"/>
  <c r="N13" i="4" s="1"/>
  <c r="M114" i="4"/>
  <c r="N114" i="4" s="1"/>
  <c r="M49" i="4"/>
  <c r="N49" i="4" s="1"/>
  <c r="M275" i="4"/>
  <c r="N275" i="4" s="1"/>
  <c r="M66" i="4"/>
  <c r="N66" i="4" s="1"/>
  <c r="M67" i="4"/>
  <c r="N67" i="4" s="1"/>
  <c r="M213" i="4"/>
  <c r="N213" i="4" s="1"/>
  <c r="M78" i="4"/>
  <c r="N78" i="4" s="1"/>
  <c r="M263" i="4"/>
  <c r="N263" i="4" s="1"/>
  <c r="M93" i="4"/>
  <c r="N93" i="4" s="1"/>
  <c r="M294" i="4"/>
  <c r="N294" i="4" s="1"/>
  <c r="M147" i="4"/>
  <c r="N147" i="4" s="1"/>
  <c r="M222" i="4"/>
  <c r="N222" i="4" s="1"/>
  <c r="M143" i="4"/>
  <c r="N143" i="4" s="1"/>
  <c r="M149" i="4"/>
  <c r="N149" i="4" s="1"/>
  <c r="M99" i="4"/>
  <c r="N99" i="4" s="1"/>
  <c r="M237" i="4"/>
  <c r="N237" i="4" s="1"/>
  <c r="M250" i="4"/>
  <c r="N250" i="4" s="1"/>
  <c r="M50" i="4"/>
  <c r="N50" i="4" s="1"/>
  <c r="M268" i="4"/>
  <c r="N268" i="4" s="1"/>
  <c r="M248" i="4"/>
  <c r="N248" i="4" s="1"/>
  <c r="M239" i="4"/>
  <c r="N239" i="4" s="1"/>
  <c r="M130" i="4"/>
  <c r="N130" i="4" s="1"/>
  <c r="M230" i="4"/>
  <c r="N230" i="4" s="1"/>
  <c r="M207" i="4"/>
  <c r="N207" i="4" s="1"/>
  <c r="M136" i="4"/>
  <c r="N136" i="4" s="1"/>
  <c r="M176" i="4"/>
  <c r="N176" i="4" s="1"/>
  <c r="M219" i="4"/>
  <c r="N219" i="4" s="1"/>
  <c r="M300" i="4"/>
  <c r="N300" i="4" s="1"/>
  <c r="M172" i="4"/>
  <c r="N172" i="4" s="1"/>
  <c r="M92" i="4"/>
  <c r="N92" i="4" s="1"/>
  <c r="M132" i="4"/>
  <c r="N132" i="4" s="1"/>
  <c r="M223" i="4"/>
  <c r="N223" i="4" s="1"/>
  <c r="M68" i="4"/>
  <c r="N68" i="4" s="1"/>
  <c r="M210" i="4"/>
  <c r="N210" i="4" s="1"/>
  <c r="M72" i="4"/>
  <c r="N72" i="4" s="1"/>
  <c r="M295" i="4"/>
  <c r="N295" i="4" s="1"/>
  <c r="M203" i="4"/>
  <c r="N203" i="4" s="1"/>
  <c r="M39" i="4"/>
  <c r="N39" i="4" s="1"/>
  <c r="M264" i="4"/>
  <c r="N264" i="4" s="1"/>
  <c r="M97" i="4"/>
  <c r="N97" i="4" s="1"/>
  <c r="M225" i="4"/>
  <c r="N225" i="4" s="1"/>
  <c r="M201" i="4"/>
  <c r="N201" i="4" s="1"/>
  <c r="M221" i="4"/>
  <c r="N221" i="4" s="1"/>
  <c r="M89" i="4"/>
  <c r="N89" i="4" s="1"/>
  <c r="M126" i="4"/>
  <c r="N126" i="4" s="1"/>
  <c r="M142" i="4"/>
  <c r="N142" i="4" s="1"/>
  <c r="M104" i="4"/>
  <c r="N104" i="4" s="1"/>
  <c r="M100" i="4"/>
  <c r="N100" i="4" s="1"/>
  <c r="M173" i="4"/>
  <c r="N173" i="4" s="1"/>
  <c r="M251" i="4"/>
  <c r="N251" i="4" s="1"/>
  <c r="M79" i="4"/>
  <c r="N79" i="4" s="1"/>
  <c r="M115" i="4"/>
  <c r="N115" i="4" s="1"/>
  <c r="M282" i="4"/>
  <c r="N282" i="4" s="1"/>
  <c r="M255" i="4"/>
  <c r="N255" i="4" s="1"/>
  <c r="M253" i="4"/>
  <c r="N253" i="4" s="1"/>
  <c r="M301" i="4"/>
  <c r="N301" i="4" s="1"/>
  <c r="M204" i="4"/>
  <c r="N204" i="4" s="1"/>
  <c r="M82" i="4"/>
  <c r="N82" i="4" s="1"/>
  <c r="M76" i="4"/>
  <c r="N76" i="4" s="1"/>
  <c r="M42" i="4"/>
  <c r="N42" i="4" s="1"/>
  <c r="M70" i="4"/>
  <c r="N70" i="4" s="1"/>
  <c r="M29" i="4"/>
  <c r="N29" i="4" s="1"/>
  <c r="M233" i="4"/>
  <c r="N233" i="4" s="1"/>
  <c r="M274" i="4"/>
  <c r="N274" i="4" s="1"/>
  <c r="M107" i="4"/>
  <c r="N107" i="4" s="1"/>
  <c r="M88" i="4"/>
  <c r="N88" i="4" s="1"/>
  <c r="M293" i="4"/>
  <c r="N293" i="4" s="1"/>
  <c r="M199" i="4"/>
  <c r="N199" i="4" s="1"/>
  <c r="M102" i="4"/>
  <c r="N102" i="4" s="1"/>
  <c r="M73" i="4"/>
  <c r="N73" i="4" s="1"/>
  <c r="M246" i="4"/>
  <c r="N246" i="4" s="1"/>
  <c r="M217" i="4"/>
  <c r="N217" i="4" s="1"/>
  <c r="M272" i="4"/>
  <c r="N272" i="4" s="1"/>
  <c r="M241" i="4"/>
  <c r="N241" i="4" s="1"/>
  <c r="M256" i="4"/>
  <c r="N256" i="4" s="1"/>
  <c r="M194" i="4"/>
  <c r="N194" i="4" s="1"/>
  <c r="M298" i="4"/>
  <c r="N298" i="4" s="1"/>
  <c r="M116" i="4"/>
  <c r="N116" i="4" s="1"/>
  <c r="M287" i="4"/>
  <c r="N287" i="4" s="1"/>
  <c r="M124" i="4"/>
  <c r="N124" i="4" s="1"/>
  <c r="M258" i="4"/>
  <c r="N258" i="4" s="1"/>
  <c r="M145" i="4"/>
  <c r="N145" i="4" s="1"/>
  <c r="M58" i="4"/>
  <c r="N58" i="4" s="1"/>
  <c r="AK6" i="4"/>
  <c r="AL6" i="4"/>
  <c r="AZ18" i="4"/>
  <c r="AZ120" i="4"/>
  <c r="AZ127" i="4"/>
  <c r="AZ113" i="4"/>
  <c r="AZ129" i="4"/>
  <c r="AZ159" i="4"/>
  <c r="AZ106" i="4"/>
  <c r="AZ162" i="4"/>
  <c r="BA162" i="4" s="1"/>
  <c r="AZ277" i="4"/>
  <c r="AZ55" i="4"/>
  <c r="AZ154" i="4"/>
  <c r="AZ94" i="4"/>
  <c r="AZ149" i="4"/>
  <c r="AZ123" i="4"/>
  <c r="AZ253" i="4"/>
  <c r="AZ205" i="4"/>
  <c r="AZ229" i="4"/>
  <c r="AZ81" i="4"/>
  <c r="AZ78" i="4"/>
  <c r="AZ210" i="4"/>
  <c r="AZ63" i="4"/>
  <c r="AZ231" i="4"/>
  <c r="AZ161" i="4"/>
  <c r="AZ9" i="4"/>
  <c r="AZ293" i="4"/>
  <c r="AZ50" i="4"/>
  <c r="AZ152" i="4"/>
  <c r="AZ128" i="4"/>
  <c r="AZ183" i="4"/>
  <c r="AZ90" i="4"/>
  <c r="AZ306" i="4"/>
  <c r="AZ261" i="4"/>
  <c r="AZ241" i="4"/>
  <c r="AZ245" i="4"/>
  <c r="AZ221" i="4"/>
  <c r="AZ33" i="4"/>
  <c r="AZ194" i="4"/>
  <c r="AZ29" i="4"/>
  <c r="AZ278" i="4"/>
  <c r="AZ209" i="4"/>
  <c r="AZ155" i="4"/>
  <c r="AZ121" i="4"/>
  <c r="AZ16" i="4"/>
  <c r="AZ172" i="4"/>
  <c r="AZ295" i="4"/>
  <c r="AZ96" i="4"/>
  <c r="AZ257" i="4"/>
  <c r="AZ160" i="4"/>
  <c r="AZ92" i="4"/>
  <c r="AZ32" i="4"/>
  <c r="AZ107" i="4"/>
  <c r="AZ125" i="4"/>
  <c r="AZ24" i="4"/>
  <c r="AZ213" i="4"/>
  <c r="AZ224" i="4"/>
  <c r="AZ34" i="4"/>
  <c r="AZ208" i="4"/>
  <c r="AZ43" i="4"/>
  <c r="AZ53" i="4"/>
  <c r="AZ250" i="4"/>
  <c r="AZ212" i="4"/>
  <c r="AZ180" i="4"/>
  <c r="AZ259" i="4"/>
  <c r="AZ305" i="4"/>
  <c r="AZ175" i="4"/>
  <c r="AZ289" i="4"/>
  <c r="AZ39" i="4"/>
  <c r="AZ286" i="4"/>
  <c r="AZ186" i="4"/>
  <c r="AZ301" i="4"/>
  <c r="AZ202" i="4"/>
  <c r="AZ23" i="4"/>
  <c r="AZ62" i="4"/>
  <c r="AZ265" i="4"/>
  <c r="AZ36" i="4"/>
  <c r="AZ60" i="4"/>
  <c r="AZ189" i="4"/>
  <c r="AZ100" i="4"/>
  <c r="AZ198" i="4"/>
  <c r="AZ171" i="4"/>
  <c r="AZ51" i="4"/>
  <c r="AZ13" i="4"/>
  <c r="AZ252" i="4"/>
  <c r="AZ135" i="4"/>
  <c r="AZ273" i="4"/>
  <c r="AZ73" i="4"/>
  <c r="AZ283" i="4"/>
  <c r="AZ98" i="4"/>
  <c r="AZ139" i="4"/>
  <c r="AZ193" i="4"/>
  <c r="AZ302" i="4"/>
  <c r="AZ15" i="4"/>
  <c r="AZ122" i="4"/>
  <c r="AZ203" i="4"/>
  <c r="AZ239" i="4"/>
  <c r="AZ38" i="4"/>
  <c r="AZ85" i="4"/>
  <c r="AZ190" i="4"/>
  <c r="AZ249" i="4"/>
  <c r="AZ191" i="4"/>
  <c r="AZ56" i="4"/>
  <c r="AZ150" i="4"/>
  <c r="AZ298" i="4"/>
  <c r="AZ110" i="4"/>
  <c r="AZ47" i="4"/>
  <c r="AZ20" i="4"/>
  <c r="AZ12" i="4"/>
  <c r="AZ148" i="4"/>
  <c r="AZ254" i="4"/>
  <c r="AZ95" i="4"/>
  <c r="AZ169" i="4"/>
  <c r="AZ97" i="4"/>
  <c r="AZ115" i="4"/>
  <c r="AZ22" i="4"/>
  <c r="AZ116" i="4"/>
  <c r="AZ303" i="4"/>
  <c r="AZ185" i="4"/>
  <c r="AZ214" i="4"/>
  <c r="AZ25" i="4"/>
  <c r="AZ251" i="4"/>
  <c r="AZ8" i="4"/>
  <c r="AZ70" i="4"/>
  <c r="AZ296" i="4"/>
  <c r="AZ30" i="4"/>
  <c r="AZ271" i="4"/>
  <c r="AZ225" i="4"/>
  <c r="AZ163" i="4"/>
  <c r="AZ146" i="4"/>
  <c r="AZ275" i="4"/>
  <c r="AZ182" i="4"/>
  <c r="AZ132" i="4"/>
  <c r="AZ141" i="4"/>
  <c r="AZ282" i="4"/>
  <c r="AZ82" i="4"/>
  <c r="AZ266" i="4"/>
  <c r="AZ138" i="4"/>
  <c r="AZ145" i="4"/>
  <c r="AZ114" i="4"/>
  <c r="AZ274" i="4"/>
  <c r="AZ227" i="4"/>
  <c r="AZ233" i="4"/>
  <c r="AZ57" i="4"/>
  <c r="AZ246" i="4"/>
  <c r="AZ196" i="4"/>
  <c r="AZ89" i="4"/>
  <c r="AZ11" i="4"/>
  <c r="AZ237" i="4"/>
  <c r="AZ103" i="4"/>
  <c r="AZ46" i="4"/>
  <c r="AZ86" i="4"/>
  <c r="AZ93" i="4"/>
  <c r="AZ165" i="4"/>
  <c r="AZ188" i="4"/>
  <c r="AZ281" i="4"/>
  <c r="AZ10" i="4"/>
  <c r="AZ27" i="4"/>
  <c r="AZ255" i="4"/>
  <c r="AZ76" i="4"/>
  <c r="AZ173" i="4"/>
  <c r="AZ126" i="4"/>
  <c r="AZ242" i="4"/>
  <c r="AZ290" i="4"/>
  <c r="AZ117" i="4"/>
  <c r="AZ288" i="4"/>
  <c r="AZ58" i="4"/>
  <c r="AZ17" i="4"/>
  <c r="AZ170" i="4"/>
  <c r="AZ64" i="4"/>
  <c r="AZ244" i="4"/>
  <c r="AZ157" i="4"/>
  <c r="AZ75" i="4"/>
  <c r="AZ260" i="4"/>
  <c r="AZ104" i="4"/>
  <c r="AZ84" i="4"/>
  <c r="AZ174" i="4"/>
  <c r="AZ269" i="4"/>
  <c r="AZ144" i="4"/>
  <c r="AZ206" i="4"/>
  <c r="AZ112" i="4"/>
  <c r="AZ264" i="4"/>
  <c r="AZ67" i="4"/>
  <c r="AZ59" i="4"/>
  <c r="AZ136" i="4"/>
  <c r="AZ147" i="4"/>
  <c r="AZ69" i="4"/>
  <c r="AZ270" i="4"/>
  <c r="AZ143" i="4"/>
  <c r="AZ19" i="4"/>
  <c r="AZ166" i="4"/>
  <c r="AZ181" i="4"/>
  <c r="BA181" i="4" s="1"/>
  <c r="AZ48" i="4"/>
  <c r="AZ14" i="4"/>
  <c r="AZ65" i="4"/>
  <c r="BA65" i="4" s="1"/>
  <c r="AZ31" i="4"/>
  <c r="AZ276" i="4"/>
  <c r="AZ109" i="4"/>
  <c r="AZ40" i="4"/>
  <c r="BA40" i="4" s="1"/>
  <c r="AQ220" i="4"/>
  <c r="AR220" i="4" s="1"/>
  <c r="AQ219" i="4"/>
  <c r="AR219" i="4" s="1"/>
  <c r="AQ216" i="4"/>
  <c r="AR216" i="4" s="1"/>
  <c r="AQ39" i="4"/>
  <c r="AR39" i="4" s="1"/>
  <c r="AQ65" i="4"/>
  <c r="AR65" i="4" s="1"/>
  <c r="AQ256" i="4"/>
  <c r="AR256" i="4" s="1"/>
  <c r="AQ279" i="4"/>
  <c r="AR279" i="4" s="1"/>
  <c r="AQ305" i="4"/>
  <c r="AR305" i="4" s="1"/>
  <c r="AQ20" i="4"/>
  <c r="AR20" i="4" s="1"/>
  <c r="AQ233" i="4"/>
  <c r="AR233" i="4" s="1"/>
  <c r="AQ297" i="4"/>
  <c r="AR297" i="4" s="1"/>
  <c r="AQ167" i="4"/>
  <c r="AR167" i="4" s="1"/>
  <c r="AQ160" i="4"/>
  <c r="AR160" i="4" s="1"/>
  <c r="AQ26" i="4"/>
  <c r="AR26" i="4" s="1"/>
  <c r="AQ298" i="4"/>
  <c r="AR298" i="4" s="1"/>
  <c r="AQ247" i="4"/>
  <c r="AR247" i="4" s="1"/>
  <c r="AQ293" i="4"/>
  <c r="AR293" i="4" s="1"/>
  <c r="AQ265" i="4"/>
  <c r="AR265" i="4" s="1"/>
  <c r="AQ123" i="4"/>
  <c r="AR123" i="4" s="1"/>
  <c r="AQ23" i="4"/>
  <c r="AR23" i="4" s="1"/>
  <c r="AQ115" i="4"/>
  <c r="AR115" i="4" s="1"/>
  <c r="AQ151" i="4"/>
  <c r="AR151" i="4"/>
  <c r="AQ206" i="4"/>
  <c r="AR206" i="4" s="1"/>
  <c r="AQ61" i="4"/>
  <c r="AR61" i="4" s="1"/>
  <c r="AQ276" i="4"/>
  <c r="AR276" i="4" s="1"/>
  <c r="AQ72" i="4"/>
  <c r="AR72" i="4" s="1"/>
  <c r="AQ213" i="4"/>
  <c r="AR213" i="4" s="1"/>
  <c r="AQ52" i="4"/>
  <c r="AR52" i="4" s="1"/>
  <c r="AQ60" i="4"/>
  <c r="AR60" i="4" s="1"/>
  <c r="AQ189" i="4"/>
  <c r="AR189" i="4" s="1"/>
  <c r="AQ88" i="4"/>
  <c r="AR88" i="4" s="1"/>
  <c r="AQ74" i="4"/>
  <c r="AR74" i="4" s="1"/>
  <c r="AQ95" i="4"/>
  <c r="AR95" i="4" s="1"/>
  <c r="AQ103" i="4"/>
  <c r="AR103" i="4" s="1"/>
  <c r="AQ77" i="4"/>
  <c r="AR77" i="4" s="1"/>
  <c r="AQ12" i="4"/>
  <c r="AR12" i="4" s="1"/>
  <c r="AQ87" i="4"/>
  <c r="AR87" i="4" s="1"/>
  <c r="AQ7" i="4"/>
  <c r="AR7" i="4"/>
  <c r="AQ287" i="4"/>
  <c r="AR287" i="4" s="1"/>
  <c r="AQ70" i="4"/>
  <c r="AR70" i="4" s="1"/>
  <c r="AQ9" i="4"/>
  <c r="AR9" i="4" s="1"/>
  <c r="AQ19" i="4"/>
  <c r="AR19" i="4" s="1"/>
  <c r="AQ304" i="4"/>
  <c r="AR304" i="4" s="1"/>
  <c r="AQ163" i="4"/>
  <c r="AR163" i="4" s="1"/>
  <c r="AQ47" i="4"/>
  <c r="AR47" i="4" s="1"/>
  <c r="AQ112" i="4"/>
  <c r="AR112" i="4" s="1"/>
  <c r="AQ119" i="4"/>
  <c r="AR119" i="4" s="1"/>
  <c r="AQ78" i="4"/>
  <c r="AR78" i="4" s="1"/>
  <c r="AQ226" i="4"/>
  <c r="AR226" i="4" s="1"/>
  <c r="AQ25" i="4"/>
  <c r="AR25" i="4" s="1"/>
  <c r="AQ200" i="4"/>
  <c r="AR200" i="4" s="1"/>
  <c r="AQ183" i="4"/>
  <c r="AR183" i="4" s="1"/>
  <c r="AQ201" i="4"/>
  <c r="AR201" i="4" s="1"/>
  <c r="AQ8" i="4"/>
  <c r="AR8" i="4" s="1"/>
  <c r="AQ89" i="4"/>
  <c r="AR89" i="4" s="1"/>
  <c r="AQ262" i="4"/>
  <c r="AR262" i="4" s="1"/>
  <c r="AQ35" i="4"/>
  <c r="AR35" i="4" s="1"/>
  <c r="AQ227" i="4"/>
  <c r="AR227" i="4" s="1"/>
  <c r="AQ69" i="4"/>
  <c r="AR69" i="4" s="1"/>
  <c r="AQ174" i="4"/>
  <c r="AR174" i="4" s="1"/>
  <c r="AQ117" i="4"/>
  <c r="AR117" i="4" s="1"/>
  <c r="AQ181" i="4"/>
  <c r="AR181" i="4" s="1"/>
  <c r="AQ99" i="4"/>
  <c r="AR99" i="4" s="1"/>
  <c r="AQ125" i="4"/>
  <c r="AR125" i="4" s="1"/>
  <c r="AQ127" i="4"/>
  <c r="AR127" i="4" s="1"/>
  <c r="AQ155" i="4"/>
  <c r="AR155" i="4" s="1"/>
  <c r="AQ66" i="4"/>
  <c r="AR66" i="4" s="1"/>
  <c r="AQ258" i="4"/>
  <c r="AR258" i="4" s="1"/>
  <c r="AQ246" i="4"/>
  <c r="AR246" i="4" s="1"/>
  <c r="AQ147" i="4"/>
  <c r="AR147" i="4" s="1"/>
  <c r="AQ255" i="4"/>
  <c r="AR255" i="4" s="1"/>
  <c r="AQ15" i="4"/>
  <c r="AR15" i="4" s="1"/>
  <c r="AQ194" i="4"/>
  <c r="AR194" i="4" s="1"/>
  <c r="AQ159" i="4"/>
  <c r="AR159" i="4" s="1"/>
  <c r="AQ264" i="4"/>
  <c r="AR264" i="4" s="1"/>
  <c r="AQ191" i="4"/>
  <c r="AR191" i="4" s="1"/>
  <c r="AQ217" i="4"/>
  <c r="AR217" i="4" s="1"/>
  <c r="AQ224" i="4"/>
  <c r="AR224" i="4" s="1"/>
  <c r="AQ82" i="4"/>
  <c r="AR82" i="4" s="1"/>
  <c r="AQ222" i="4"/>
  <c r="AR222" i="4" s="1"/>
  <c r="AQ209" i="4"/>
  <c r="AR209" i="4" s="1"/>
  <c r="AQ43" i="4"/>
  <c r="AR43" i="4" s="1"/>
  <c r="AQ107" i="4"/>
  <c r="AR107" i="4" s="1"/>
  <c r="AQ211" i="4"/>
  <c r="AR211" i="4" s="1"/>
  <c r="AQ164" i="4"/>
  <c r="AR164" i="4" s="1"/>
  <c r="AQ241" i="4"/>
  <c r="AR241" i="4" s="1"/>
  <c r="AQ272" i="4"/>
  <c r="AR272" i="4" s="1"/>
  <c r="AQ286" i="4"/>
  <c r="AR286" i="4" s="1"/>
  <c r="AQ242" i="4"/>
  <c r="AR242" i="4" s="1"/>
  <c r="AQ259" i="4"/>
  <c r="AR259" i="4" s="1"/>
  <c r="AQ210" i="4"/>
  <c r="AR210" i="4" s="1"/>
  <c r="AQ223" i="4"/>
  <c r="AR223" i="4" s="1"/>
  <c r="AQ296" i="4"/>
  <c r="AR296" i="4" s="1"/>
  <c r="AQ16" i="4"/>
  <c r="AR16" i="4" s="1"/>
  <c r="AQ280" i="4"/>
  <c r="AR280" i="4" s="1"/>
  <c r="AQ32" i="4"/>
  <c r="AR32" i="4" s="1"/>
  <c r="AQ178" i="4"/>
  <c r="AR178" i="4" s="1"/>
  <c r="AQ135" i="4"/>
  <c r="AR135" i="4" s="1"/>
  <c r="AQ232" i="4"/>
  <c r="AR232" i="4" s="1"/>
  <c r="AQ71" i="4"/>
  <c r="AR71" i="4" s="1"/>
  <c r="AQ205" i="4"/>
  <c r="AR205" i="4" s="1"/>
  <c r="AQ146" i="4"/>
  <c r="AR146" i="4" s="1"/>
  <c r="AQ263" i="4"/>
  <c r="AR263" i="4" s="1"/>
  <c r="AQ221" i="4"/>
  <c r="AR221" i="4" s="1"/>
  <c r="AQ90" i="4"/>
  <c r="AR90" i="4" s="1"/>
  <c r="AQ54" i="4"/>
  <c r="AR54" i="4" s="1"/>
  <c r="AQ131" i="4"/>
  <c r="AR131" i="4" s="1"/>
  <c r="AQ172" i="4"/>
  <c r="AR172" i="4" s="1"/>
  <c r="AQ141" i="4"/>
  <c r="AR141" i="4" s="1"/>
  <c r="AQ294" i="4"/>
  <c r="AR294" i="4" s="1"/>
  <c r="AQ234" i="4"/>
  <c r="AR234" i="4" s="1"/>
  <c r="AQ239" i="4"/>
  <c r="AR239" i="4" s="1"/>
  <c r="AQ94" i="4"/>
  <c r="AR94" i="4" s="1"/>
  <c r="AQ257" i="4"/>
  <c r="AR257" i="4" s="1"/>
  <c r="AQ228" i="4"/>
  <c r="AR228" i="4" s="1"/>
  <c r="AQ140" i="4"/>
  <c r="AR140" i="4" s="1"/>
  <c r="AQ91" i="4"/>
  <c r="AR91" i="4" s="1"/>
  <c r="AQ290" i="4"/>
  <c r="AR290" i="4" s="1"/>
  <c r="AQ300" i="4"/>
  <c r="AR300" i="4" s="1"/>
  <c r="AQ31" i="4"/>
  <c r="AR31" i="4" s="1"/>
  <c r="AQ14" i="4"/>
  <c r="AR14" i="4" s="1"/>
  <c r="AQ67" i="4"/>
  <c r="AR67" i="4" s="1"/>
  <c r="AQ244" i="4"/>
  <c r="AR244" i="4" s="1"/>
  <c r="AQ30" i="4"/>
  <c r="AR30" i="4" s="1"/>
  <c r="AQ40" i="4"/>
  <c r="AR40" i="4" s="1"/>
  <c r="AQ277" i="4"/>
  <c r="AR277" i="4" s="1"/>
  <c r="AQ214" i="4"/>
  <c r="AR214" i="4" s="1"/>
  <c r="AQ116" i="4"/>
  <c r="AR116" i="4" s="1"/>
  <c r="AQ42" i="4"/>
  <c r="AR42" i="4" s="1"/>
  <c r="AQ109" i="4"/>
  <c r="AR109" i="4" s="1"/>
  <c r="AQ231" i="4"/>
  <c r="AR231" i="4" s="1"/>
  <c r="AQ273" i="4"/>
  <c r="AR273" i="4" s="1"/>
  <c r="AQ129" i="4"/>
  <c r="AR129" i="4" s="1"/>
  <c r="AQ22" i="4"/>
  <c r="AR22" i="4" s="1"/>
  <c r="AQ59" i="4"/>
  <c r="AR59" i="4" s="1"/>
  <c r="AQ41" i="4"/>
  <c r="AR41" i="4" s="1"/>
  <c r="AQ130" i="4"/>
  <c r="AR130" i="4" s="1"/>
  <c r="AQ44" i="4"/>
  <c r="AR44" i="4" s="1"/>
  <c r="AQ134" i="4"/>
  <c r="AR134" i="4" s="1"/>
  <c r="AQ253" i="4"/>
  <c r="AR253" i="4" s="1"/>
  <c r="AQ295" i="4"/>
  <c r="AR295" i="4" s="1"/>
  <c r="AQ182" i="4"/>
  <c r="AR182" i="4" s="1"/>
  <c r="AQ270" i="4"/>
  <c r="AR270" i="4" s="1"/>
  <c r="AQ289" i="4"/>
  <c r="AR289" i="4" s="1"/>
  <c r="AQ24" i="4"/>
  <c r="AR24" i="4" s="1"/>
  <c r="AQ243" i="4"/>
  <c r="AR243" i="4" s="1"/>
  <c r="AQ251" i="4"/>
  <c r="AR251" i="4" s="1"/>
  <c r="AQ29" i="4"/>
  <c r="AR29" i="4" s="1"/>
  <c r="AQ285" i="4"/>
  <c r="AR285" i="4" s="1"/>
  <c r="AQ11" i="4"/>
  <c r="AR11" i="4" s="1"/>
  <c r="AQ195" i="4"/>
  <c r="AR195" i="4" s="1"/>
  <c r="AQ177" i="4"/>
  <c r="AR177" i="4" s="1"/>
  <c r="AQ250" i="4"/>
  <c r="AR250" i="4" s="1"/>
  <c r="AQ245" i="4"/>
  <c r="AR245" i="4" s="1"/>
  <c r="AQ158" i="4"/>
  <c r="AR158" i="4" s="1"/>
  <c r="AQ254" i="4"/>
  <c r="AR254" i="4" s="1"/>
  <c r="AQ153" i="4"/>
  <c r="AR153" i="4" s="1"/>
  <c r="AQ100" i="4"/>
  <c r="AR100" i="4" s="1"/>
  <c r="AQ114" i="4"/>
  <c r="AR114" i="4" s="1"/>
  <c r="AQ212" i="4"/>
  <c r="AR212" i="4" s="1"/>
  <c r="AQ230" i="4"/>
  <c r="AR230" i="4" s="1"/>
  <c r="AQ79" i="4"/>
  <c r="AR79" i="4" s="1"/>
  <c r="AQ96" i="4"/>
  <c r="AR96" i="4" s="1"/>
  <c r="AQ102" i="4"/>
  <c r="AR102" i="4" s="1"/>
  <c r="AQ267" i="4"/>
  <c r="AR267" i="4" s="1"/>
  <c r="AQ299" i="4"/>
  <c r="AR299" i="4" s="1"/>
  <c r="AQ144" i="4"/>
  <c r="AR144" i="4" s="1"/>
  <c r="AQ266" i="4"/>
  <c r="AR266" i="4" s="1"/>
  <c r="AQ120" i="4"/>
  <c r="AR120" i="4" s="1"/>
  <c r="AQ170" i="4"/>
  <c r="AR170" i="4" s="1"/>
  <c r="AQ193" i="4"/>
  <c r="AR193" i="4" s="1"/>
  <c r="AQ288" i="4"/>
  <c r="AR288" i="4" s="1"/>
  <c r="AQ92" i="4"/>
  <c r="AR92" i="4" s="1"/>
  <c r="AQ105" i="4"/>
  <c r="AR105" i="4" s="1"/>
  <c r="AQ62" i="4"/>
  <c r="AR62" i="4" s="1"/>
  <c r="AQ199" i="4"/>
  <c r="AR199" i="4" s="1"/>
  <c r="AQ73" i="4"/>
  <c r="AR73" i="4" s="1"/>
  <c r="AQ225" i="4"/>
  <c r="AR225" i="4" s="1"/>
  <c r="AQ93" i="4"/>
  <c r="AR93" i="4" s="1"/>
  <c r="AQ173" i="4"/>
  <c r="AR173" i="4" s="1"/>
  <c r="AQ150" i="4"/>
  <c r="AR150" i="4" s="1"/>
  <c r="AQ110" i="4"/>
  <c r="AR110" i="4" s="1"/>
  <c r="AQ86" i="4"/>
  <c r="AR86" i="4" s="1"/>
  <c r="AQ235" i="4"/>
  <c r="AR235" i="4" s="1"/>
  <c r="AQ157" i="4"/>
  <c r="AR157" i="4" s="1"/>
  <c r="AQ139" i="4"/>
  <c r="AR139" i="4" s="1"/>
  <c r="AQ274" i="4"/>
  <c r="AR274" i="4" s="1"/>
  <c r="AQ154" i="4"/>
  <c r="AR154" i="4" s="1"/>
  <c r="AQ302" i="4"/>
  <c r="AR302" i="4" s="1"/>
  <c r="AQ148" i="4"/>
  <c r="AR148" i="4" s="1"/>
  <c r="AQ113" i="4"/>
  <c r="AR113" i="4" s="1"/>
  <c r="AQ55" i="4"/>
  <c r="AR55" i="4" s="1"/>
  <c r="AQ21" i="4"/>
  <c r="AR21" i="4" s="1"/>
  <c r="AQ229" i="4"/>
  <c r="AR229" i="4" s="1"/>
  <c r="AQ45" i="4"/>
  <c r="AR45" i="4" s="1"/>
  <c r="AQ33" i="4"/>
  <c r="AR33" i="4" s="1"/>
  <c r="AQ249" i="4"/>
  <c r="AR249" i="4" s="1"/>
  <c r="AQ121" i="4"/>
  <c r="AR121" i="4" s="1"/>
  <c r="AQ236" i="4"/>
  <c r="AR236" i="4" s="1"/>
  <c r="AQ260" i="4"/>
  <c r="AR260" i="4" s="1"/>
  <c r="AQ108" i="4"/>
  <c r="AR108" i="4" s="1"/>
  <c r="AQ161" i="4"/>
  <c r="AR161" i="4" s="1"/>
  <c r="AQ192" i="4"/>
  <c r="AR192" i="4" s="1"/>
  <c r="AQ132" i="4"/>
  <c r="AR132" i="4" s="1"/>
  <c r="AQ238" i="4"/>
  <c r="AR238" i="4" s="1"/>
  <c r="AQ143" i="4"/>
  <c r="AR143" i="4" s="1"/>
  <c r="AQ28" i="4"/>
  <c r="AR28" i="4" s="1"/>
  <c r="AQ275" i="4"/>
  <c r="AR275" i="4" s="1"/>
  <c r="AQ136" i="4"/>
  <c r="AR136" i="4" s="1"/>
  <c r="AQ162" i="4"/>
  <c r="AR162" i="4" s="1"/>
  <c r="AQ292" i="4"/>
  <c r="AR292" i="4" s="1"/>
  <c r="AQ57" i="4"/>
  <c r="AR57" i="4" s="1"/>
  <c r="AQ252" i="4"/>
  <c r="AR252" i="4" s="1"/>
  <c r="AQ171" i="4"/>
  <c r="AR171" i="4" s="1"/>
  <c r="AQ282" i="4"/>
  <c r="AR282" i="4" s="1"/>
  <c r="AQ283" i="4"/>
  <c r="AR283" i="4" s="1"/>
  <c r="AQ268" i="4"/>
  <c r="AR268" i="4" s="1"/>
  <c r="AQ166" i="4"/>
  <c r="AR166" i="4" s="1"/>
  <c r="AQ202" i="4"/>
  <c r="AR202" i="4" s="1"/>
  <c r="AQ46" i="4"/>
  <c r="AR46" i="4" s="1"/>
  <c r="AQ68" i="4"/>
  <c r="AR68" i="4" s="1"/>
  <c r="AQ106" i="4"/>
  <c r="AR106" i="4" s="1"/>
  <c r="AQ145" i="4"/>
  <c r="AR145" i="4" s="1"/>
  <c r="AQ271" i="4"/>
  <c r="AR271" i="4" s="1"/>
  <c r="AQ124" i="4"/>
  <c r="AR124" i="4" s="1"/>
  <c r="AQ75" i="4"/>
  <c r="AR75" i="4" s="1"/>
  <c r="AQ190" i="4"/>
  <c r="AR190" i="4" s="1"/>
  <c r="AQ18" i="4"/>
  <c r="AR18" i="4" s="1"/>
  <c r="AQ156" i="4"/>
  <c r="AR156" i="4" s="1"/>
  <c r="AQ142" i="4"/>
  <c r="AR142" i="4" s="1"/>
  <c r="AQ197" i="4"/>
  <c r="AR197" i="4" s="1"/>
  <c r="AQ104" i="4"/>
  <c r="AR104" i="4" s="1"/>
  <c r="AQ291" i="4"/>
  <c r="AR291" i="4" s="1"/>
  <c r="AQ198" i="4"/>
  <c r="AR198" i="4" s="1"/>
  <c r="AQ101" i="4"/>
  <c r="AR101" i="4" s="1"/>
  <c r="AQ196" i="4"/>
  <c r="AR196" i="4" s="1"/>
  <c r="AQ128" i="4"/>
  <c r="AR128" i="4" s="1"/>
  <c r="AQ237" i="4"/>
  <c r="AR237" i="4" s="1"/>
  <c r="AQ76" i="4"/>
  <c r="AR76" i="4" s="1"/>
  <c r="AQ269" i="4"/>
  <c r="AR269" i="4" s="1"/>
  <c r="AQ83" i="4"/>
  <c r="AR83" i="4" s="1"/>
  <c r="AQ284" i="4"/>
  <c r="AR284" i="4" s="1"/>
  <c r="AQ53" i="4"/>
  <c r="AR53" i="4" s="1"/>
  <c r="AQ37" i="4"/>
  <c r="AR37" i="4" s="1"/>
  <c r="AQ184" i="4"/>
  <c r="AR184" i="4" s="1"/>
  <c r="AQ50" i="4"/>
  <c r="AR50" i="4" s="1"/>
  <c r="AQ81" i="4"/>
  <c r="AR81" i="4" s="1"/>
  <c r="AQ175" i="4"/>
  <c r="AR175" i="4" s="1"/>
  <c r="AQ133" i="4"/>
  <c r="AR133" i="4" s="1"/>
  <c r="AQ188" i="4"/>
  <c r="AR188" i="4" s="1"/>
  <c r="AQ48" i="4"/>
  <c r="AR48" i="4" s="1"/>
  <c r="AQ85" i="4"/>
  <c r="AR85" i="4" s="1"/>
  <c r="AQ152" i="4"/>
  <c r="AR152" i="4" s="1"/>
  <c r="M220" i="4"/>
  <c r="N220" i="4" s="1"/>
  <c r="M41" i="4"/>
  <c r="N41" i="4" s="1"/>
  <c r="M202" i="4"/>
  <c r="N202" i="4" s="1"/>
  <c r="M155" i="4"/>
  <c r="N155" i="4" s="1"/>
  <c r="M254" i="4"/>
  <c r="N254" i="4" s="1"/>
  <c r="M34" i="4"/>
  <c r="N34" i="4" s="1"/>
  <c r="M209" i="4"/>
  <c r="N209" i="4" s="1"/>
  <c r="M211" i="4"/>
  <c r="N211" i="4" s="1"/>
  <c r="M257" i="4"/>
  <c r="N257" i="4" s="1"/>
  <c r="M86" i="4"/>
  <c r="N86" i="4" s="1"/>
  <c r="M205" i="4"/>
  <c r="N205" i="4" s="1"/>
  <c r="M37" i="4"/>
  <c r="N37" i="4" s="1"/>
  <c r="M51" i="4"/>
  <c r="N51" i="4" s="1"/>
  <c r="M152" i="4"/>
  <c r="N152" i="4" s="1"/>
  <c r="M161" i="4"/>
  <c r="N161" i="4" s="1"/>
  <c r="M296" i="4"/>
  <c r="N296" i="4" s="1"/>
  <c r="M184" i="4"/>
  <c r="N184" i="4" s="1"/>
  <c r="M121" i="4"/>
  <c r="N121" i="4" s="1"/>
  <c r="M187" i="4"/>
  <c r="N187" i="4" s="1"/>
  <c r="M242" i="4"/>
  <c r="N242" i="4" s="1"/>
  <c r="M279" i="4"/>
  <c r="N279" i="4" s="1"/>
  <c r="M119" i="4"/>
  <c r="N119" i="4" s="1"/>
  <c r="M9" i="4"/>
  <c r="N9" i="4" s="1"/>
  <c r="M305" i="4"/>
  <c r="N305" i="4" s="1"/>
  <c r="M190" i="4"/>
  <c r="N190" i="4" s="1"/>
  <c r="M171" i="4"/>
  <c r="N171" i="4" s="1"/>
  <c r="M112" i="4"/>
  <c r="N112" i="4" s="1"/>
  <c r="M23" i="4"/>
  <c r="N23" i="4" s="1"/>
  <c r="M277" i="4"/>
  <c r="N277" i="4" s="1"/>
  <c r="M303" i="4"/>
  <c r="N303" i="4" s="1"/>
  <c r="M245" i="4"/>
  <c r="N245" i="4" s="1"/>
  <c r="M134" i="4"/>
  <c r="N134" i="4" s="1"/>
  <c r="M62" i="4"/>
  <c r="N62" i="4" s="1"/>
  <c r="M22" i="4"/>
  <c r="N22" i="4" s="1"/>
  <c r="M153" i="4"/>
  <c r="N153" i="4" s="1"/>
  <c r="M54" i="4"/>
  <c r="N54" i="4" s="1"/>
  <c r="M183" i="4"/>
  <c r="N183" i="4" s="1"/>
  <c r="M113" i="4"/>
  <c r="N113" i="4" s="1"/>
  <c r="M235" i="4"/>
  <c r="N235" i="4" s="1"/>
  <c r="M65" i="4"/>
  <c r="N65" i="4" s="1"/>
  <c r="M281" i="4"/>
  <c r="N281" i="4" s="1"/>
  <c r="M139" i="4"/>
  <c r="N139" i="4" s="1"/>
  <c r="M286" i="4"/>
  <c r="N286" i="4" s="1"/>
  <c r="M182" i="4"/>
  <c r="N182" i="4" s="1"/>
  <c r="M128" i="4"/>
  <c r="N128" i="4" s="1"/>
  <c r="M77" i="4"/>
  <c r="N77" i="4" s="1"/>
  <c r="M289" i="4"/>
  <c r="N289" i="4" s="1"/>
  <c r="M191" i="4"/>
  <c r="N191" i="4" s="1"/>
  <c r="M129" i="4"/>
  <c r="N129" i="4" s="1"/>
  <c r="M174" i="4"/>
  <c r="N174" i="4" s="1"/>
  <c r="M186" i="4"/>
  <c r="N186" i="4" s="1"/>
  <c r="M108" i="4"/>
  <c r="N108" i="4" s="1"/>
  <c r="M75" i="4"/>
  <c r="N75" i="4" s="1"/>
  <c r="M48" i="4"/>
  <c r="N48" i="4" s="1"/>
  <c r="M90" i="4"/>
  <c r="N90" i="4" s="1"/>
  <c r="M32" i="4"/>
  <c r="N32" i="4" s="1"/>
  <c r="M43" i="4"/>
  <c r="N43" i="4" s="1"/>
  <c r="M52" i="4"/>
  <c r="N52" i="4" s="1"/>
  <c r="M56" i="4"/>
  <c r="N56" i="4" s="1"/>
  <c r="M103" i="4"/>
  <c r="N103" i="4" s="1"/>
  <c r="M144" i="4"/>
  <c r="N144" i="4" s="1"/>
  <c r="M140" i="4"/>
  <c r="N140" i="4" s="1"/>
  <c r="M170" i="4"/>
  <c r="N170" i="4" s="1"/>
  <c r="M198" i="4"/>
  <c r="N198" i="4" s="1"/>
  <c r="M266" i="4"/>
  <c r="N266" i="4" s="1"/>
  <c r="M196" i="4"/>
  <c r="N196" i="4" s="1"/>
  <c r="M60" i="4"/>
  <c r="N60" i="4" s="1"/>
  <c r="M21" i="4"/>
  <c r="N21" i="4" s="1"/>
  <c r="M262" i="4"/>
  <c r="N262" i="4" s="1"/>
  <c r="M30" i="4"/>
  <c r="N30" i="4" s="1"/>
  <c r="M17" i="4"/>
  <c r="N17" i="4" s="1"/>
  <c r="M159" i="4"/>
  <c r="N159" i="4" s="1"/>
  <c r="M40" i="4"/>
  <c r="N40" i="4"/>
  <c r="M12" i="4"/>
  <c r="N12" i="4" s="1"/>
  <c r="M167" i="4"/>
  <c r="N167" i="4" s="1"/>
  <c r="M291" i="4"/>
  <c r="N291" i="4" s="1"/>
  <c r="M265" i="4"/>
  <c r="N265" i="4" s="1"/>
  <c r="M96" i="4"/>
  <c r="N96" i="4" s="1"/>
  <c r="M122" i="4"/>
  <c r="N122" i="4" s="1"/>
  <c r="M35" i="4"/>
  <c r="N35" i="4" s="1"/>
  <c r="M47" i="4"/>
  <c r="N47" i="4" s="1"/>
  <c r="M234" i="4"/>
  <c r="N234" i="4" s="1"/>
  <c r="M91" i="4"/>
  <c r="N91" i="4" s="1"/>
  <c r="M212" i="4"/>
  <c r="N212" i="4" s="1"/>
  <c r="M284" i="4"/>
  <c r="N284" i="4" s="1"/>
  <c r="M270" i="4"/>
  <c r="N270" i="4" s="1"/>
  <c r="M111" i="4"/>
  <c r="N111" i="4" s="1"/>
  <c r="M188" i="4"/>
  <c r="N188" i="4" s="1"/>
  <c r="M231" i="4"/>
  <c r="N231" i="4"/>
  <c r="M84" i="4"/>
  <c r="N84" i="4" s="1"/>
  <c r="M83" i="4"/>
  <c r="N83" i="4" s="1"/>
  <c r="M179" i="4"/>
  <c r="N179" i="4" s="1"/>
  <c r="M261" i="4"/>
  <c r="N261" i="4" s="1"/>
  <c r="M180" i="4"/>
  <c r="N180" i="4" s="1"/>
  <c r="M87" i="4"/>
  <c r="N87" i="4" s="1"/>
  <c r="M94" i="4"/>
  <c r="N94" i="4" s="1"/>
  <c r="M271" i="4"/>
  <c r="N271" i="4" s="1"/>
  <c r="M165" i="4"/>
  <c r="N165" i="4" s="1"/>
  <c r="M227" i="4"/>
  <c r="N227" i="4" s="1"/>
  <c r="M181" i="4"/>
  <c r="N181" i="4" s="1"/>
  <c r="M64" i="4"/>
  <c r="N64" i="4" s="1"/>
  <c r="M276" i="4"/>
  <c r="N276" i="4" s="1"/>
  <c r="M214" i="4"/>
  <c r="N214" i="4" s="1"/>
  <c r="M80" i="4"/>
  <c r="N80" i="4" s="1"/>
  <c r="M8" i="4"/>
  <c r="N8" i="4"/>
  <c r="M148" i="4"/>
  <c r="N148" i="4" s="1"/>
  <c r="M151" i="4"/>
  <c r="N151" i="4" s="1"/>
  <c r="M224" i="4"/>
  <c r="N224" i="4" s="1"/>
  <c r="M304" i="4"/>
  <c r="N304" i="4" s="1"/>
  <c r="M164" i="4"/>
  <c r="N164" i="4" s="1"/>
  <c r="M178" i="4"/>
  <c r="N178" i="4" s="1"/>
  <c r="M160" i="4"/>
  <c r="N160" i="4" s="1"/>
  <c r="M228" i="4"/>
  <c r="N228" i="4" s="1"/>
  <c r="M38" i="4"/>
  <c r="N38" i="4" s="1"/>
  <c r="M162" i="4"/>
  <c r="N162" i="4" s="1"/>
  <c r="M232" i="4"/>
  <c r="N232" i="4" s="1"/>
  <c r="M267" i="4"/>
  <c r="N267" i="4" s="1"/>
  <c r="M297" i="4"/>
  <c r="N297" i="4" s="1"/>
  <c r="M195" i="4"/>
  <c r="N195" i="4" s="1"/>
  <c r="M252" i="4"/>
  <c r="N252" i="4" s="1"/>
  <c r="M101" i="4"/>
  <c r="N101" i="4"/>
  <c r="M118" i="4"/>
  <c r="N118" i="4" s="1"/>
  <c r="M280" i="4"/>
  <c r="N280" i="4" s="1"/>
  <c r="M260" i="4"/>
  <c r="N260" i="4" s="1"/>
  <c r="M24" i="4"/>
  <c r="N24" i="4" s="1"/>
  <c r="M193" i="4"/>
  <c r="N193" i="4" s="1"/>
  <c r="M238" i="4"/>
  <c r="N238" i="4" s="1"/>
  <c r="M98" i="4"/>
  <c r="N98" i="4" s="1"/>
  <c r="M283" i="4"/>
  <c r="N283" i="4" s="1"/>
  <c r="M175" i="4"/>
  <c r="N175" i="4" s="1"/>
  <c r="M85" i="4"/>
  <c r="N85" i="4" s="1"/>
  <c r="M11" i="4"/>
  <c r="N11" i="4" s="1"/>
  <c r="M302" i="4"/>
  <c r="N302" i="4" s="1"/>
  <c r="M18" i="4"/>
  <c r="N18" i="4" s="1"/>
  <c r="M120" i="4"/>
  <c r="N120" i="4" s="1"/>
  <c r="M290" i="4"/>
  <c r="N290" i="4" s="1"/>
  <c r="M55" i="4"/>
  <c r="N55" i="4" s="1"/>
  <c r="M197" i="4"/>
  <c r="N197" i="4" s="1"/>
  <c r="M33" i="4"/>
  <c r="N33" i="4" s="1"/>
  <c r="M169" i="4"/>
  <c r="N169" i="4" s="1"/>
  <c r="M14" i="4"/>
  <c r="N14" i="4" s="1"/>
  <c r="M206" i="4"/>
  <c r="N206" i="4" s="1"/>
  <c r="M166" i="4"/>
  <c r="N166" i="4" s="1"/>
  <c r="M259" i="4"/>
  <c r="N259" i="4" s="1"/>
  <c r="M95" i="4"/>
  <c r="N95" i="4" s="1"/>
  <c r="M26" i="4"/>
  <c r="N26" i="4" s="1"/>
  <c r="M236" i="4"/>
  <c r="N236" i="4" s="1"/>
  <c r="M156" i="4"/>
  <c r="N156" i="4" s="1"/>
  <c r="M57" i="4"/>
  <c r="N57" i="4" s="1"/>
  <c r="M192" i="4"/>
  <c r="N192" i="4" s="1"/>
  <c r="M229" i="4"/>
  <c r="N229" i="4" s="1"/>
  <c r="M127" i="4"/>
  <c r="N127" i="4" s="1"/>
  <c r="M185" i="4"/>
  <c r="N185" i="4" s="1"/>
  <c r="M137" i="4"/>
  <c r="N137" i="4" s="1"/>
  <c r="M269" i="4"/>
  <c r="N269" i="4" s="1"/>
  <c r="M36" i="4"/>
  <c r="N36" i="4" s="1"/>
  <c r="M7" i="4"/>
  <c r="M16" i="4"/>
  <c r="N16" i="4" s="1"/>
  <c r="M154" i="4"/>
  <c r="N154" i="4" s="1"/>
  <c r="M158" i="4"/>
  <c r="N158" i="4" s="1"/>
  <c r="M278" i="4"/>
  <c r="N278" i="4" s="1"/>
  <c r="M200" i="4"/>
  <c r="N200" i="4" s="1"/>
  <c r="M243" i="4"/>
  <c r="N243" i="4" s="1"/>
  <c r="M63" i="4"/>
  <c r="N63" i="4" s="1"/>
  <c r="M208" i="4"/>
  <c r="N208" i="4" s="1"/>
  <c r="M249" i="4"/>
  <c r="N249" i="4" s="1"/>
  <c r="M81" i="4"/>
  <c r="N81" i="4" s="1"/>
  <c r="M292" i="4"/>
  <c r="N292" i="4" s="1"/>
  <c r="M163" i="4"/>
  <c r="N163" i="4" s="1"/>
  <c r="M109" i="4"/>
  <c r="N109" i="4" s="1"/>
  <c r="M105" i="4"/>
  <c r="N105" i="4" s="1"/>
  <c r="M288" i="4"/>
  <c r="N288" i="4" s="1"/>
  <c r="M150" i="4"/>
  <c r="N150" i="4" s="1"/>
  <c r="M20" i="4"/>
  <c r="N20" i="4" s="1"/>
  <c r="M157" i="4"/>
  <c r="N157" i="4" s="1"/>
  <c r="M110" i="4"/>
  <c r="N110" i="4" s="1"/>
  <c r="M10" i="4"/>
  <c r="N10" i="4" s="1"/>
  <c r="M25" i="4"/>
  <c r="N25" i="4" s="1"/>
  <c r="M189" i="4"/>
  <c r="N189" i="4" s="1"/>
  <c r="M28" i="4"/>
  <c r="N28" i="4" s="1"/>
  <c r="M226" i="4"/>
  <c r="N226" i="4" s="1"/>
  <c r="M247" i="4"/>
  <c r="N247" i="4" s="1"/>
  <c r="M46" i="4"/>
  <c r="N46" i="4" s="1"/>
  <c r="M215" i="4"/>
  <c r="N215" i="4" s="1"/>
  <c r="M138" i="4"/>
  <c r="N138" i="4" s="1"/>
  <c r="M146" i="4"/>
  <c r="N146" i="4" s="1"/>
  <c r="M244" i="4"/>
  <c r="N244" i="4" s="1"/>
  <c r="M218" i="4"/>
  <c r="N218" i="4" s="1"/>
  <c r="M15" i="4"/>
  <c r="N15" i="4" s="1"/>
  <c r="M133" i="4"/>
  <c r="N133" i="4" s="1"/>
  <c r="K168" i="4"/>
  <c r="AN215" i="4"/>
  <c r="AO215" i="4" s="1"/>
  <c r="AN297" i="4"/>
  <c r="AO297" i="4" s="1"/>
  <c r="AN169" i="4"/>
  <c r="AO169" i="4" s="1"/>
  <c r="AN32" i="4"/>
  <c r="AO32" i="4" s="1"/>
  <c r="AN87" i="4"/>
  <c r="AO87" i="4" s="1"/>
  <c r="AN188" i="4"/>
  <c r="AO188" i="4" s="1"/>
  <c r="AN178" i="4"/>
  <c r="AO178" i="4" s="1"/>
  <c r="AN233" i="4"/>
  <c r="AO233" i="4" s="1"/>
  <c r="AN274" i="4"/>
  <c r="AO274" i="4" s="1"/>
  <c r="AN45" i="4"/>
  <c r="AO45" i="4" s="1"/>
  <c r="K218" i="4"/>
  <c r="M216" i="4"/>
  <c r="N216" i="4" s="1"/>
  <c r="AQ168" i="4"/>
  <c r="AR168" i="4" s="1"/>
  <c r="AZ168" i="4"/>
  <c r="AQ215" i="4"/>
  <c r="AQ218" i="4"/>
  <c r="AR218" i="4" s="1"/>
  <c r="AZ216" i="4"/>
  <c r="AZ215" i="4"/>
  <c r="AZ217" i="4"/>
  <c r="AZ218" i="4"/>
  <c r="AZ219" i="4"/>
  <c r="AZ220" i="4"/>
  <c r="BP56" i="4"/>
  <c r="BP141" i="4"/>
  <c r="BP139" i="4"/>
  <c r="AZ179" i="4"/>
  <c r="AZ235" i="4"/>
  <c r="AZ240" i="4"/>
  <c r="AZ258" i="4"/>
  <c r="AZ80" i="4"/>
  <c r="AZ207" i="4"/>
  <c r="AZ226" i="4"/>
  <c r="AZ223" i="4"/>
  <c r="AZ26" i="4"/>
  <c r="AZ304" i="4"/>
  <c r="AZ68" i="4"/>
  <c r="AZ211" i="4"/>
  <c r="AZ42" i="4"/>
  <c r="AZ41" i="4"/>
  <c r="AZ124" i="4"/>
  <c r="AZ54" i="4"/>
  <c r="AZ52" i="4"/>
  <c r="AZ187" i="4"/>
  <c r="AZ79" i="4"/>
  <c r="AZ119" i="4"/>
  <c r="AZ256" i="4"/>
  <c r="AZ243" i="4"/>
  <c r="AZ248" i="4"/>
  <c r="AZ111" i="4"/>
  <c r="AZ131" i="4"/>
  <c r="AZ192" i="4"/>
  <c r="AZ142" i="4"/>
  <c r="AZ230" i="4"/>
  <c r="AZ294" i="4"/>
  <c r="BA294" i="4" s="1"/>
  <c r="AZ236" i="4"/>
  <c r="AZ280" i="4"/>
  <c r="AZ263" i="4"/>
  <c r="AZ297" i="4"/>
  <c r="BA297" i="4" s="1"/>
  <c r="AZ291" i="4"/>
  <c r="AZ102" i="4"/>
  <c r="AZ200" i="4"/>
  <c r="AZ238" i="4"/>
  <c r="BA238" i="4" s="1"/>
  <c r="AZ222" i="4"/>
  <c r="AZ199" i="4"/>
  <c r="AZ118" i="4"/>
  <c r="AZ88" i="4"/>
  <c r="BA88" i="4" s="1"/>
  <c r="AZ262" i="4"/>
  <c r="AZ130" i="4"/>
  <c r="AZ268" i="4"/>
  <c r="AZ201" i="4"/>
  <c r="BA201" i="4" s="1"/>
  <c r="AZ83" i="4"/>
  <c r="AZ247" i="4"/>
  <c r="AZ21" i="4"/>
  <c r="AZ164" i="4"/>
  <c r="BA164" i="4" s="1"/>
  <c r="AZ232" i="4"/>
  <c r="AZ287" i="4"/>
  <c r="AZ292" i="4"/>
  <c r="AZ284" i="4"/>
  <c r="BA284" i="4" s="1"/>
  <c r="AZ137" i="4"/>
  <c r="AZ167" i="4"/>
  <c r="AZ28" i="4"/>
  <c r="AZ72" i="4"/>
  <c r="BA72" i="4" s="1"/>
  <c r="AZ133" i="4"/>
  <c r="AZ272" i="4"/>
  <c r="AZ71" i="4"/>
  <c r="AZ101" i="4"/>
  <c r="BA101" i="4" s="1"/>
  <c r="AZ285" i="4"/>
  <c r="AZ177" i="4"/>
  <c r="AZ140" i="4"/>
  <c r="AZ279" i="4"/>
  <c r="BA279" i="4" s="1"/>
  <c r="AZ234" i="4"/>
  <c r="AZ178" i="4"/>
  <c r="AZ105" i="4"/>
  <c r="AZ91" i="4"/>
  <c r="BA91" i="4" s="1"/>
  <c r="AZ61" i="4"/>
  <c r="AZ151" i="4"/>
  <c r="AZ176" i="4"/>
  <c r="AZ134" i="4"/>
  <c r="BA134" i="4" s="1"/>
  <c r="AZ267" i="4"/>
  <c r="AZ49" i="4"/>
  <c r="AZ195" i="4"/>
  <c r="AZ108" i="4"/>
  <c r="BA108" i="4" s="1"/>
  <c r="AZ99" i="4"/>
  <c r="AZ44" i="4"/>
  <c r="AZ228" i="4"/>
  <c r="AZ158" i="4"/>
  <c r="BA158" i="4" s="1"/>
  <c r="AZ197" i="4"/>
  <c r="AZ153" i="4"/>
  <c r="AZ204" i="4"/>
  <c r="AZ300" i="4"/>
  <c r="BA300" i="4" s="1"/>
  <c r="AZ45" i="4"/>
  <c r="AZ77" i="4"/>
  <c r="AZ37" i="4"/>
  <c r="AZ74" i="4"/>
  <c r="BA74" i="4" s="1"/>
  <c r="AZ184" i="4"/>
  <c r="AZ87" i="4"/>
  <c r="AZ7" i="4"/>
  <c r="AZ35" i="4"/>
  <c r="BA35" i="4" s="1"/>
  <c r="AZ156" i="4"/>
  <c r="AZ66" i="4"/>
  <c r="AZ299" i="4"/>
  <c r="K93" i="4"/>
  <c r="J265" i="4"/>
  <c r="K265" i="4" s="1"/>
  <c r="J37" i="4"/>
  <c r="K37" i="4" s="1"/>
  <c r="H249" i="4"/>
  <c r="J249" i="4" s="1"/>
  <c r="K249" i="4" s="1"/>
  <c r="H139" i="4"/>
  <c r="J139" i="4" s="1"/>
  <c r="K139" i="4" s="1"/>
  <c r="H259" i="4"/>
  <c r="J259" i="4" s="1"/>
  <c r="K259" i="4" s="1"/>
  <c r="I141" i="4"/>
  <c r="I208" i="4"/>
  <c r="I52" i="4"/>
  <c r="I196" i="4"/>
  <c r="J196" i="4" s="1"/>
  <c r="K196" i="4" s="1"/>
  <c r="I204" i="4"/>
  <c r="J204" i="4" s="1"/>
  <c r="K204" i="4" s="1"/>
  <c r="AW195" i="4"/>
  <c r="AX195" i="4" s="1"/>
  <c r="AW278" i="4"/>
  <c r="AX278" i="4" s="1"/>
  <c r="AW273" i="4"/>
  <c r="AX273" i="4" s="1"/>
  <c r="AW212" i="4"/>
  <c r="AX212" i="4" s="1"/>
  <c r="AN107" i="4"/>
  <c r="AO107" i="4" s="1"/>
  <c r="AN190" i="4"/>
  <c r="AO190" i="4" s="1"/>
  <c r="AN141" i="4"/>
  <c r="AO141" i="4" s="1"/>
  <c r="AN18" i="4"/>
  <c r="AO18" i="4" s="1"/>
  <c r="AN16" i="4"/>
  <c r="AO16" i="4" s="1"/>
  <c r="H267" i="4"/>
  <c r="J267" i="4" s="1"/>
  <c r="K267" i="4" s="1"/>
  <c r="H232" i="4"/>
  <c r="J232" i="4" s="1"/>
  <c r="K232" i="4" s="1"/>
  <c r="H9" i="4"/>
  <c r="J9" i="4" s="1"/>
  <c r="K9" i="4" s="1"/>
  <c r="H73" i="4"/>
  <c r="J73" i="4" s="1"/>
  <c r="K73" i="4" s="1"/>
  <c r="H79" i="4"/>
  <c r="J79" i="4" s="1"/>
  <c r="K79" i="4" s="1"/>
  <c r="AI78" i="4"/>
  <c r="AJ78" i="4" s="1"/>
  <c r="AK78" i="4" s="1"/>
  <c r="AL78" i="4" s="1"/>
  <c r="AI201" i="4"/>
  <c r="AJ201" i="4" s="1"/>
  <c r="AK201" i="4" s="1"/>
  <c r="AL201" i="4" s="1"/>
  <c r="AI99" i="4"/>
  <c r="AJ99" i="4" s="1"/>
  <c r="AK99" i="4" s="1"/>
  <c r="AL99" i="4" s="1"/>
  <c r="AI305" i="4"/>
  <c r="AJ305" i="4" s="1"/>
  <c r="AK305" i="4" s="1"/>
  <c r="AL305" i="4" s="1"/>
  <c r="AT301" i="4"/>
  <c r="AU301" i="4" s="1"/>
  <c r="AT39" i="4"/>
  <c r="AU39" i="4" s="1"/>
  <c r="AT129" i="4"/>
  <c r="AU129" i="4" s="1"/>
  <c r="AT267" i="4"/>
  <c r="AU267" i="4" s="1"/>
  <c r="AT179" i="4"/>
  <c r="AU179" i="4" s="1"/>
  <c r="AT28" i="4"/>
  <c r="AU28" i="4" s="1"/>
  <c r="AT168" i="4"/>
  <c r="AU168" i="4" s="1"/>
  <c r="AT138" i="4"/>
  <c r="AU138" i="4" s="1"/>
  <c r="AT293" i="4"/>
  <c r="AU293" i="4" s="1"/>
  <c r="AT160" i="4"/>
  <c r="AU160" i="4" s="1"/>
  <c r="AT234" i="4"/>
  <c r="AU234" i="4" s="1"/>
  <c r="AW302" i="4"/>
  <c r="AX302" i="4" s="1"/>
  <c r="AW69" i="4"/>
  <c r="AX69" i="4" s="1"/>
  <c r="AW226" i="4"/>
  <c r="AX226" i="4" s="1"/>
  <c r="AW288" i="4"/>
  <c r="AX288" i="4" s="1"/>
  <c r="AW192" i="4"/>
  <c r="AX192" i="4" s="1"/>
  <c r="AW276" i="4"/>
  <c r="AX276" i="4" s="1"/>
  <c r="AW263" i="4"/>
  <c r="AX263" i="4" s="1"/>
  <c r="AW296" i="4"/>
  <c r="AX296" i="4" s="1"/>
  <c r="AW119" i="4"/>
  <c r="AX119" i="4" s="1"/>
  <c r="AW47" i="4"/>
  <c r="AX47" i="4" s="1"/>
  <c r="AW210" i="4"/>
  <c r="AX210" i="4" s="1"/>
  <c r="AW221" i="4"/>
  <c r="AX221" i="4" s="1"/>
  <c r="AW205" i="4"/>
  <c r="AX205" i="4" s="1"/>
  <c r="AW79" i="4"/>
  <c r="AX79" i="4" s="1"/>
  <c r="AW262" i="4"/>
  <c r="AX262" i="4" s="1"/>
  <c r="AW303" i="4"/>
  <c r="AX303" i="4" s="1"/>
  <c r="AW204" i="4"/>
  <c r="AX204" i="4" s="1"/>
  <c r="AW14" i="4"/>
  <c r="AX14" i="4" s="1"/>
  <c r="AW59" i="4"/>
  <c r="AX59" i="4" s="1"/>
  <c r="AW227" i="4"/>
  <c r="AX227" i="4" s="1"/>
  <c r="AW39" i="4"/>
  <c r="AX39" i="4" s="1"/>
  <c r="AW138" i="4"/>
  <c r="AX138" i="4" s="1"/>
  <c r="AW13" i="4"/>
  <c r="AX13" i="4" s="1"/>
  <c r="AW165" i="4"/>
  <c r="AX165" i="4" s="1"/>
  <c r="AW295" i="4"/>
  <c r="AX295" i="4" s="1"/>
  <c r="J231" i="4"/>
  <c r="K231" i="4" s="1"/>
  <c r="J208" i="4"/>
  <c r="K208" i="4" s="1"/>
  <c r="J141" i="4"/>
  <c r="K141" i="4" s="1"/>
  <c r="J126" i="4"/>
  <c r="H61" i="4"/>
  <c r="H59" i="4"/>
  <c r="J59" i="4" s="1"/>
  <c r="AF6" i="4"/>
  <c r="AG6" i="4" s="1"/>
  <c r="H261" i="4"/>
  <c r="J261" i="4"/>
  <c r="K261" i="4" s="1"/>
  <c r="J61" i="4"/>
  <c r="K126" i="4"/>
  <c r="BL78" i="4"/>
  <c r="BL205" i="4"/>
  <c r="BL117" i="4"/>
  <c r="BN161" i="4"/>
  <c r="BN147" i="4"/>
  <c r="BN242" i="4"/>
  <c r="BN205" i="4"/>
  <c r="BL161" i="4"/>
  <c r="BN78" i="4"/>
  <c r="BL147" i="4"/>
  <c r="BL242" i="4"/>
  <c r="BN117" i="4"/>
  <c r="BL300" i="4"/>
  <c r="BN300" i="4"/>
  <c r="BL268" i="4"/>
  <c r="BN268" i="4"/>
  <c r="BN72" i="4"/>
  <c r="BL72" i="4"/>
  <c r="BN207" i="4"/>
  <c r="BL207" i="4"/>
  <c r="BL129" i="4"/>
  <c r="BN129" i="4"/>
  <c r="BN167" i="4"/>
  <c r="BL167" i="4"/>
  <c r="BN162" i="4"/>
  <c r="BL162" i="4"/>
  <c r="BN194" i="4"/>
  <c r="BL194" i="4"/>
  <c r="BN196" i="4"/>
  <c r="BN182" i="4"/>
  <c r="BL182" i="4"/>
  <c r="BN249" i="4"/>
  <c r="BL249" i="4"/>
  <c r="BN176" i="4"/>
  <c r="BL176" i="4"/>
  <c r="BL121" i="4"/>
  <c r="BN121" i="4"/>
  <c r="BN238" i="4"/>
  <c r="BL238" i="4"/>
  <c r="BN34" i="4"/>
  <c r="BL34" i="4"/>
  <c r="BN12" i="4"/>
  <c r="BL12" i="4"/>
  <c r="BN239" i="4"/>
  <c r="BL239" i="4"/>
  <c r="BN259" i="4"/>
  <c r="BL259" i="4"/>
  <c r="BL217" i="4"/>
  <c r="BN217" i="4"/>
  <c r="BL284" i="4"/>
  <c r="BN284" i="4"/>
  <c r="BN50" i="4"/>
  <c r="BL50" i="4"/>
  <c r="BL285" i="4"/>
  <c r="BN285" i="4"/>
  <c r="BN112" i="4"/>
  <c r="BL112" i="4"/>
  <c r="BN283" i="4"/>
  <c r="BL283" i="4"/>
  <c r="BN232" i="4"/>
  <c r="BL232" i="4"/>
  <c r="BN186" i="4"/>
  <c r="BL186" i="4"/>
  <c r="BN119" i="4"/>
  <c r="BL119" i="4"/>
  <c r="BN44" i="4"/>
  <c r="BL44" i="4"/>
  <c r="BN136" i="4"/>
  <c r="BL136" i="4"/>
  <c r="BN246" i="4"/>
  <c r="BL246" i="4"/>
  <c r="BN155" i="4"/>
  <c r="BL155" i="4"/>
  <c r="BN66" i="4"/>
  <c r="BL66" i="4"/>
  <c r="BN280" i="4"/>
  <c r="BL280" i="4"/>
  <c r="BN81" i="4"/>
  <c r="BL81" i="4"/>
  <c r="BL244" i="4"/>
  <c r="BN244" i="4"/>
  <c r="BN102" i="4"/>
  <c r="BL102" i="4"/>
  <c r="BN36" i="4"/>
  <c r="BL36" i="4"/>
  <c r="BN75" i="4"/>
  <c r="BL75" i="4"/>
  <c r="BN206" i="4"/>
  <c r="BL206" i="4"/>
  <c r="BL260" i="4"/>
  <c r="BN260" i="4"/>
  <c r="BN11" i="4"/>
  <c r="BL11" i="4"/>
  <c r="BN224" i="4"/>
  <c r="BL224" i="4"/>
  <c r="BL9" i="4"/>
  <c r="BN9" i="4"/>
  <c r="BN222" i="4"/>
  <c r="BL222" i="4"/>
  <c r="BN188" i="4"/>
  <c r="BL188" i="4"/>
  <c r="BN144" i="4"/>
  <c r="BL144" i="4"/>
  <c r="BN99" i="4"/>
  <c r="BL99" i="4"/>
  <c r="BN86" i="4"/>
  <c r="BL86" i="4"/>
  <c r="BL84" i="4"/>
  <c r="BN84" i="4"/>
  <c r="BN45" i="4"/>
  <c r="BL45" i="4"/>
  <c r="BL172" i="4"/>
  <c r="BN172" i="4"/>
  <c r="BN37" i="4"/>
  <c r="BL37" i="4"/>
  <c r="BN138" i="4"/>
  <c r="BL138" i="4"/>
  <c r="BN306" i="4"/>
  <c r="BN304" i="4"/>
  <c r="BL304" i="4"/>
  <c r="BN302" i="4"/>
  <c r="BL302" i="4"/>
  <c r="BN61" i="4"/>
  <c r="BL61" i="4"/>
  <c r="BN13" i="4"/>
  <c r="BL13" i="4"/>
  <c r="BN90" i="4"/>
  <c r="BL90" i="4"/>
  <c r="BN273" i="4"/>
  <c r="BL273" i="4"/>
  <c r="BN274" i="4"/>
  <c r="BL274" i="4"/>
  <c r="BN27" i="4"/>
  <c r="BL27" i="4"/>
  <c r="BN131" i="4"/>
  <c r="BL131" i="4"/>
  <c r="BN71" i="4"/>
  <c r="BL71" i="4"/>
  <c r="BN26" i="4"/>
  <c r="BL26" i="4"/>
  <c r="BN223" i="4"/>
  <c r="BL223" i="4"/>
  <c r="BN103" i="4"/>
  <c r="BL103" i="4"/>
  <c r="BN43" i="4"/>
  <c r="BL43" i="4"/>
  <c r="BN267" i="4"/>
  <c r="BL267" i="4"/>
  <c r="BN59" i="4"/>
  <c r="BL59" i="4"/>
  <c r="BN263" i="4"/>
  <c r="BL263" i="4"/>
  <c r="BN166" i="4"/>
  <c r="BL166" i="4"/>
  <c r="BN82" i="4"/>
  <c r="BL82" i="4"/>
  <c r="BL213" i="4"/>
  <c r="BN213" i="4"/>
  <c r="BN214" i="4"/>
  <c r="BL214" i="4"/>
  <c r="BN163" i="4"/>
  <c r="BL163" i="4"/>
  <c r="BN272" i="4"/>
  <c r="BL272" i="4"/>
  <c r="BN65" i="4"/>
  <c r="BL65" i="4"/>
  <c r="BN256" i="4"/>
  <c r="BL256" i="4"/>
  <c r="BN51" i="4"/>
  <c r="BL51" i="4"/>
  <c r="BN183" i="4"/>
  <c r="BL183" i="4"/>
  <c r="BN35" i="4"/>
  <c r="BL35" i="4"/>
  <c r="BL92" i="4"/>
  <c r="BN92" i="4"/>
  <c r="BN130" i="4"/>
  <c r="BL130" i="4"/>
  <c r="BN231" i="4"/>
  <c r="BL231" i="4"/>
  <c r="BN21" i="4"/>
  <c r="BL21" i="4"/>
  <c r="BN114" i="4"/>
  <c r="BL114" i="4"/>
  <c r="BN33" i="4"/>
  <c r="BL33" i="4"/>
  <c r="BL293" i="4"/>
  <c r="BN293" i="4"/>
  <c r="BL76" i="4"/>
  <c r="BN76" i="4"/>
  <c r="BN57" i="4"/>
  <c r="BL57" i="4"/>
  <c r="BN126" i="4"/>
  <c r="BL126" i="4"/>
  <c r="BN257" i="4"/>
  <c r="BL257" i="4"/>
  <c r="BN139" i="4"/>
  <c r="BN30" i="4"/>
  <c r="BL30" i="4"/>
  <c r="BN95" i="4"/>
  <c r="BL95" i="4"/>
  <c r="BN230" i="4"/>
  <c r="BL230" i="4"/>
  <c r="BN111" i="4"/>
  <c r="BL111" i="4"/>
  <c r="BN195" i="4"/>
  <c r="BL195" i="4"/>
  <c r="BN40" i="4"/>
  <c r="BL40" i="4"/>
  <c r="BN152" i="4"/>
  <c r="BL152" i="4"/>
  <c r="BN101" i="4"/>
  <c r="BL101" i="4"/>
  <c r="BL212" i="4"/>
  <c r="BN212" i="4"/>
  <c r="BL105" i="4"/>
  <c r="BN105" i="4"/>
  <c r="BN294" i="4"/>
  <c r="BL294" i="4"/>
  <c r="BL25" i="4"/>
  <c r="BN25" i="4"/>
  <c r="BL228" i="4"/>
  <c r="BN228" i="4"/>
  <c r="BN38" i="4"/>
  <c r="BL38" i="4"/>
  <c r="BL108" i="4"/>
  <c r="BN108" i="4"/>
  <c r="BN89" i="4"/>
  <c r="BL89" i="4"/>
  <c r="BN56" i="4"/>
  <c r="BN202" i="4"/>
  <c r="BL202" i="4"/>
  <c r="BN243" i="4"/>
  <c r="BL243" i="4"/>
  <c r="BN262" i="4"/>
  <c r="BL262" i="4"/>
  <c r="BN17" i="4"/>
  <c r="BL17" i="4"/>
  <c r="BN148" i="4"/>
  <c r="BL148" i="4"/>
  <c r="BN204" i="4"/>
  <c r="BL204" i="4"/>
  <c r="BN106" i="4"/>
  <c r="BL106" i="4"/>
  <c r="BN85" i="4"/>
  <c r="BL85" i="4"/>
  <c r="BN118" i="4"/>
  <c r="BL118" i="4"/>
  <c r="BN28" i="4"/>
  <c r="BL28" i="4"/>
  <c r="BN156" i="4"/>
  <c r="BL156" i="4"/>
  <c r="BN192" i="4"/>
  <c r="BL192" i="4"/>
  <c r="BL140" i="4"/>
  <c r="BN140" i="4"/>
  <c r="BN53" i="4"/>
  <c r="BL53" i="4"/>
  <c r="BN234" i="4"/>
  <c r="BL234" i="4"/>
  <c r="BN208" i="4"/>
  <c r="BL208" i="4"/>
  <c r="BN253" i="4"/>
  <c r="BL253" i="4"/>
  <c r="BN124" i="4"/>
  <c r="BL124" i="4"/>
  <c r="BN226" i="4"/>
  <c r="BL226" i="4"/>
  <c r="BN15" i="4"/>
  <c r="BL15" i="4"/>
  <c r="BN270" i="4"/>
  <c r="BL270" i="4"/>
  <c r="BL180" i="4"/>
  <c r="BN180" i="4"/>
  <c r="BN264" i="4"/>
  <c r="BL264" i="4"/>
  <c r="BN93" i="4"/>
  <c r="BL93" i="4"/>
  <c r="BN58" i="4"/>
  <c r="BL58" i="4"/>
  <c r="BN299" i="4"/>
  <c r="BL299" i="4"/>
  <c r="BN210" i="4"/>
  <c r="BL210" i="4"/>
  <c r="BN122" i="4"/>
  <c r="BL122" i="4"/>
  <c r="BN79" i="4"/>
  <c r="BL79" i="4"/>
  <c r="BN291" i="4"/>
  <c r="BL291" i="4"/>
  <c r="BN255" i="4"/>
  <c r="BL255" i="4"/>
  <c r="BN254" i="4"/>
  <c r="BL254" i="4"/>
  <c r="BN8" i="4"/>
  <c r="BL8" i="4"/>
  <c r="BL137" i="4"/>
  <c r="BN137" i="4"/>
  <c r="BN203" i="4"/>
  <c r="BL203" i="4"/>
  <c r="BN74" i="4"/>
  <c r="BL74" i="4"/>
  <c r="BN295" i="4"/>
  <c r="BL295" i="4"/>
  <c r="BN18" i="4"/>
  <c r="BL18" i="4"/>
  <c r="BN135" i="4"/>
  <c r="BL135" i="4"/>
  <c r="BN80" i="4"/>
  <c r="BL80" i="4"/>
  <c r="BN39" i="4"/>
  <c r="BL39" i="4"/>
  <c r="BN97" i="4"/>
  <c r="BL97" i="4"/>
  <c r="BN178" i="4"/>
  <c r="BL178" i="4"/>
  <c r="BL292" i="4"/>
  <c r="BN292" i="4"/>
  <c r="BN221" i="4"/>
  <c r="BL221" i="4"/>
  <c r="BN171" i="4"/>
  <c r="BL171" i="4"/>
  <c r="BN177" i="4"/>
  <c r="BL177" i="4"/>
  <c r="BN227" i="4"/>
  <c r="BL227" i="4"/>
  <c r="BL169" i="4"/>
  <c r="BN169" i="4"/>
  <c r="BN23" i="4"/>
  <c r="BL23" i="4"/>
  <c r="BN298" i="4"/>
  <c r="BL298" i="4"/>
  <c r="BN286" i="4"/>
  <c r="BL286" i="4"/>
  <c r="BN46" i="4"/>
  <c r="BL46" i="4"/>
  <c r="BN296" i="4"/>
  <c r="BL296" i="4"/>
  <c r="BL116" i="4"/>
  <c r="BN116" i="4"/>
  <c r="BN31" i="4"/>
  <c r="BL31" i="4"/>
  <c r="BN271" i="4"/>
  <c r="BL271" i="4"/>
  <c r="BN173" i="4"/>
  <c r="BL173" i="4"/>
  <c r="BN153" i="4"/>
  <c r="BL153" i="4"/>
  <c r="BN190" i="4"/>
  <c r="BL190" i="4"/>
  <c r="BN248" i="4"/>
  <c r="BL248" i="4"/>
  <c r="BN269" i="4"/>
  <c r="BL269" i="4"/>
  <c r="BN241" i="4"/>
  <c r="BL241" i="4"/>
  <c r="BN160" i="4"/>
  <c r="BL160" i="4"/>
  <c r="BN47" i="4"/>
  <c r="BL47" i="4"/>
  <c r="BL209" i="4"/>
  <c r="BN209" i="4"/>
  <c r="BL276" i="4"/>
  <c r="BN276" i="4"/>
  <c r="BN218" i="4"/>
  <c r="BL218" i="4"/>
  <c r="BN134" i="4"/>
  <c r="BL134" i="4"/>
  <c r="BN157" i="4"/>
  <c r="BL157" i="4"/>
  <c r="BN198" i="4"/>
  <c r="BL198" i="4"/>
  <c r="BN14" i="4"/>
  <c r="BL14" i="4"/>
  <c r="BN77" i="4"/>
  <c r="BL77" i="4"/>
  <c r="BN290" i="4"/>
  <c r="BL290" i="4"/>
  <c r="BN63" i="4"/>
  <c r="BL63" i="4"/>
  <c r="BN175" i="4"/>
  <c r="BL175" i="4"/>
  <c r="BN123" i="4"/>
  <c r="BL123" i="4"/>
  <c r="BN233" i="4"/>
  <c r="BL233" i="4"/>
  <c r="BN64" i="4"/>
  <c r="BL64" i="4"/>
  <c r="BN287" i="4"/>
  <c r="BL287" i="4"/>
  <c r="BN225" i="4"/>
  <c r="BL225" i="4"/>
  <c r="BL68" i="4"/>
  <c r="BN68" i="4"/>
  <c r="BN265" i="4"/>
  <c r="BL265" i="4"/>
  <c r="BN278" i="4"/>
  <c r="BL278" i="4"/>
  <c r="BN73" i="4"/>
  <c r="BL73" i="4"/>
  <c r="BL113" i="4"/>
  <c r="BN113" i="4"/>
  <c r="BN277" i="4"/>
  <c r="BL277" i="4"/>
  <c r="BN279" i="4"/>
  <c r="BL279" i="4"/>
  <c r="BN216" i="4"/>
  <c r="BL216" i="4"/>
  <c r="BN55" i="4"/>
  <c r="BL55" i="4"/>
  <c r="BN146" i="4"/>
  <c r="BL146" i="4"/>
  <c r="BN235" i="4"/>
  <c r="BL235" i="4"/>
  <c r="BN191" i="4"/>
  <c r="BL191" i="4"/>
  <c r="BN282" i="4"/>
  <c r="BL282" i="4"/>
  <c r="BN143" i="4"/>
  <c r="BL143" i="4"/>
  <c r="BN67" i="4"/>
  <c r="BL67" i="4"/>
  <c r="BN128" i="4"/>
  <c r="BL128" i="4"/>
  <c r="BN288" i="4"/>
  <c r="BL288" i="4"/>
  <c r="BN261" i="4"/>
  <c r="BL261" i="4"/>
  <c r="BN174" i="4"/>
  <c r="BL174" i="4"/>
  <c r="BN211" i="4"/>
  <c r="BL211" i="4"/>
  <c r="BN109" i="4"/>
  <c r="BL109" i="4"/>
  <c r="BN229" i="4"/>
  <c r="BL229" i="4"/>
  <c r="BN110" i="4"/>
  <c r="BL110" i="4"/>
  <c r="BN98" i="4"/>
  <c r="BL98" i="4"/>
  <c r="BN154" i="4"/>
  <c r="BL154" i="4"/>
  <c r="BN107" i="4"/>
  <c r="BL107" i="4"/>
  <c r="BN199" i="4"/>
  <c r="BL199" i="4"/>
  <c r="BN69" i="4"/>
  <c r="BL69" i="4"/>
  <c r="BN266" i="4"/>
  <c r="BL266" i="4"/>
  <c r="BN240" i="4"/>
  <c r="BL240" i="4"/>
  <c r="BN141" i="4"/>
  <c r="BN149" i="4"/>
  <c r="BL149" i="4"/>
  <c r="BN159" i="4"/>
  <c r="BL159" i="4"/>
  <c r="BL220" i="4"/>
  <c r="BN220" i="4"/>
  <c r="BN70" i="4"/>
  <c r="BL70" i="4"/>
  <c r="BN179" i="4"/>
  <c r="BL179" i="4"/>
  <c r="BL133" i="4"/>
  <c r="BN133" i="4"/>
  <c r="BN120" i="4"/>
  <c r="BL120" i="4"/>
  <c r="BN104" i="4"/>
  <c r="BL104" i="4"/>
  <c r="BL125" i="4"/>
  <c r="BN125" i="4"/>
  <c r="BL193" i="4"/>
  <c r="BN193" i="4"/>
  <c r="BN48" i="4"/>
  <c r="BL48" i="4"/>
  <c r="BL201" i="4"/>
  <c r="BN201" i="4"/>
  <c r="BN29" i="4"/>
  <c r="BL29" i="4"/>
  <c r="BN52" i="4"/>
  <c r="BL52" i="4"/>
  <c r="BL236" i="4"/>
  <c r="BN236" i="4"/>
  <c r="BN158" i="4"/>
  <c r="BL158" i="4"/>
  <c r="BN275" i="4"/>
  <c r="BL275" i="4"/>
  <c r="BL132" i="4"/>
  <c r="BN132" i="4"/>
  <c r="BL197" i="4"/>
  <c r="BN197" i="4"/>
  <c r="BN19" i="4"/>
  <c r="BL19" i="4"/>
  <c r="BL252" i="4"/>
  <c r="BN252" i="4"/>
  <c r="BN127" i="4"/>
  <c r="BL127" i="4"/>
  <c r="BN237" i="4"/>
  <c r="BL237" i="4"/>
  <c r="BN10" i="4"/>
  <c r="BN247" i="4"/>
  <c r="BL247" i="4"/>
  <c r="BN115" i="4"/>
  <c r="BL115" i="4"/>
  <c r="BN200" i="4"/>
  <c r="BL200" i="4"/>
  <c r="BL20" i="4"/>
  <c r="BN20" i="4"/>
  <c r="BL60" i="4"/>
  <c r="BN60" i="4"/>
  <c r="BL297" i="4"/>
  <c r="BN297" i="4"/>
  <c r="BN91" i="4"/>
  <c r="BL91" i="4"/>
  <c r="BN49" i="4"/>
  <c r="BL49" i="4"/>
  <c r="BN165" i="4"/>
  <c r="BL165" i="4"/>
  <c r="BN150" i="4"/>
  <c r="BL150" i="4"/>
  <c r="BL305" i="4"/>
  <c r="BN305" i="4"/>
  <c r="BN170" i="4"/>
  <c r="BL170" i="4"/>
  <c r="BN87" i="4"/>
  <c r="BL87" i="4"/>
  <c r="BN184" i="4"/>
  <c r="BL184" i="4"/>
  <c r="BN215" i="4"/>
  <c r="BL215" i="4"/>
  <c r="BN251" i="4"/>
  <c r="BL251" i="4"/>
  <c r="BN24" i="4"/>
  <c r="BL24" i="4"/>
  <c r="BN151" i="4"/>
  <c r="BL151" i="4"/>
  <c r="BN303" i="4"/>
  <c r="BL303" i="4"/>
  <c r="BN145" i="4"/>
  <c r="BL145" i="4"/>
  <c r="BL100" i="4"/>
  <c r="BN100" i="4"/>
  <c r="BN62" i="4"/>
  <c r="BL62" i="4"/>
  <c r="BL189" i="4"/>
  <c r="BN189" i="4"/>
  <c r="BL281" i="4"/>
  <c r="BN281" i="4"/>
  <c r="BN164" i="4"/>
  <c r="BL164" i="4"/>
  <c r="BL289" i="4"/>
  <c r="BN289" i="4"/>
  <c r="BN22" i="4"/>
  <c r="BL22" i="4"/>
  <c r="BN88" i="4"/>
  <c r="BL88" i="4"/>
  <c r="BN32" i="4"/>
  <c r="BL32" i="4"/>
  <c r="BN41" i="4"/>
  <c r="BL41" i="4"/>
  <c r="BN258" i="4"/>
  <c r="BL258" i="4"/>
  <c r="BN16" i="4"/>
  <c r="BL16" i="4"/>
  <c r="BL168" i="4"/>
  <c r="BN168" i="4"/>
  <c r="BL185" i="4"/>
  <c r="BN185" i="4"/>
  <c r="BN42" i="4"/>
  <c r="BL42" i="4"/>
  <c r="BN96" i="4"/>
  <c r="BL96" i="4"/>
  <c r="BL301" i="4"/>
  <c r="BN301" i="4"/>
  <c r="BN219" i="4"/>
  <c r="BL219" i="4"/>
  <c r="BN187" i="4"/>
  <c r="BL187" i="4"/>
  <c r="BN54" i="4"/>
  <c r="BL54" i="4"/>
  <c r="BN245" i="4"/>
  <c r="BL245" i="4"/>
  <c r="BN83" i="4"/>
  <c r="BL83" i="4"/>
  <c r="BN181" i="4"/>
  <c r="BL181" i="4"/>
  <c r="BN142" i="4"/>
  <c r="BL142" i="4"/>
  <c r="BN250" i="4"/>
  <c r="BL250" i="4"/>
  <c r="BN94" i="4"/>
  <c r="BL94" i="4"/>
  <c r="BN7" i="4"/>
  <c r="BL7" i="4"/>
  <c r="BA299" i="4" l="1"/>
  <c r="BA7" i="4"/>
  <c r="BA37" i="4"/>
  <c r="BA204" i="4"/>
  <c r="BA228" i="4"/>
  <c r="BA195" i="4"/>
  <c r="BA176" i="4"/>
  <c r="BA105" i="4"/>
  <c r="BA140" i="4"/>
  <c r="BA71" i="4"/>
  <c r="BA28" i="4"/>
  <c r="BA292" i="4"/>
  <c r="BA21" i="4"/>
  <c r="BA268" i="4"/>
  <c r="BA118" i="4"/>
  <c r="BA200" i="4"/>
  <c r="BA263" i="4"/>
  <c r="BA230" i="4"/>
  <c r="BA111" i="4"/>
  <c r="BA119" i="4"/>
  <c r="BA54" i="4"/>
  <c r="BA211" i="4"/>
  <c r="BA223" i="4"/>
  <c r="BA258" i="4"/>
  <c r="BA219" i="4"/>
  <c r="BA216" i="4"/>
  <c r="BA69" i="4"/>
  <c r="BA59" i="4"/>
  <c r="BA206" i="4"/>
  <c r="BA84" i="4"/>
  <c r="BA157" i="4"/>
  <c r="BA17" i="4"/>
  <c r="BA127" i="4"/>
  <c r="BB6" i="4"/>
  <c r="BA113" i="4"/>
  <c r="BA66" i="4"/>
  <c r="BA87" i="4"/>
  <c r="BA77" i="4"/>
  <c r="BA153" i="4"/>
  <c r="BA49" i="4"/>
  <c r="BA151" i="4"/>
  <c r="BA178" i="4"/>
  <c r="BA177" i="4"/>
  <c r="BA272" i="4"/>
  <c r="BA167" i="4"/>
  <c r="BA287" i="4"/>
  <c r="BA247" i="4"/>
  <c r="BA130" i="4"/>
  <c r="BA199" i="4"/>
  <c r="BA102" i="4"/>
  <c r="BA280" i="4"/>
  <c r="BA276" i="4"/>
  <c r="BA48" i="4"/>
  <c r="BA19" i="4"/>
  <c r="BA159" i="4"/>
  <c r="BA156" i="4"/>
  <c r="BA184" i="4"/>
  <c r="BA45" i="4"/>
  <c r="BA197" i="4"/>
  <c r="BA99" i="4"/>
  <c r="BB99" i="4" s="1"/>
  <c r="BC99" i="4" s="1"/>
  <c r="BA267" i="4"/>
  <c r="BA61" i="4"/>
  <c r="BA234" i="4"/>
  <c r="BA285" i="4"/>
  <c r="BB285" i="4" s="1"/>
  <c r="BC285" i="4" s="1"/>
  <c r="BA133" i="4"/>
  <c r="BA137" i="4"/>
  <c r="BA232" i="4"/>
  <c r="BA83" i="4"/>
  <c r="BB83" i="4" s="1"/>
  <c r="BC83" i="4" s="1"/>
  <c r="BA262" i="4"/>
  <c r="BA222" i="4"/>
  <c r="BA291" i="4"/>
  <c r="BA236" i="4"/>
  <c r="BA192" i="4"/>
  <c r="BA243" i="4"/>
  <c r="BA187" i="4"/>
  <c r="BA41" i="4"/>
  <c r="BA304" i="4"/>
  <c r="BA207" i="4"/>
  <c r="BA235" i="4"/>
  <c r="BA217" i="4"/>
  <c r="BA143" i="4"/>
  <c r="BA136" i="4"/>
  <c r="BA264" i="4"/>
  <c r="BA269" i="4"/>
  <c r="BA260" i="4"/>
  <c r="BA64" i="4"/>
  <c r="BA288" i="4"/>
  <c r="BA126" i="4"/>
  <c r="BA27" i="4"/>
  <c r="BA165" i="4"/>
  <c r="BA103" i="4"/>
  <c r="BA196" i="4"/>
  <c r="BA227" i="4"/>
  <c r="BA138" i="4"/>
  <c r="BA141" i="4"/>
  <c r="BA146" i="4"/>
  <c r="BA30" i="4"/>
  <c r="BA251" i="4"/>
  <c r="BA303" i="4"/>
  <c r="BA97" i="4"/>
  <c r="BB97" i="4" s="1"/>
  <c r="BC97" i="4" s="1"/>
  <c r="BA148" i="4"/>
  <c r="BA110" i="4"/>
  <c r="BA191" i="4"/>
  <c r="BA38" i="4"/>
  <c r="BA15" i="4"/>
  <c r="BA98" i="4"/>
  <c r="BA135" i="4"/>
  <c r="BA171" i="4"/>
  <c r="BA60" i="4"/>
  <c r="BA23" i="4"/>
  <c r="BA286" i="4"/>
  <c r="BA305" i="4"/>
  <c r="BB305" i="4" s="1"/>
  <c r="BA250" i="4"/>
  <c r="BA34" i="4"/>
  <c r="BA125" i="4"/>
  <c r="BA160" i="4"/>
  <c r="BA172" i="4"/>
  <c r="BA209" i="4"/>
  <c r="BA33" i="4"/>
  <c r="BA261" i="4"/>
  <c r="BB261" i="4" s="1"/>
  <c r="BC261" i="4" s="1"/>
  <c r="BA128" i="4"/>
  <c r="BA9" i="4"/>
  <c r="BA210" i="4"/>
  <c r="BA205" i="4"/>
  <c r="BA94" i="4"/>
  <c r="BA277" i="4"/>
  <c r="AW245" i="4"/>
  <c r="AX245" i="4" s="1"/>
  <c r="AW95" i="4"/>
  <c r="AX95" i="4" s="1"/>
  <c r="AW150" i="4"/>
  <c r="AX150" i="4" s="1"/>
  <c r="AW248" i="4"/>
  <c r="AX248" i="4" s="1"/>
  <c r="AW259" i="4"/>
  <c r="AX259" i="4" s="1"/>
  <c r="AW265" i="4"/>
  <c r="AX265" i="4" s="1"/>
  <c r="AW37" i="4"/>
  <c r="AX37" i="4" s="1"/>
  <c r="AW300" i="4"/>
  <c r="AX300" i="4" s="1"/>
  <c r="AW256" i="4"/>
  <c r="AX256" i="4" s="1"/>
  <c r="AW27" i="4"/>
  <c r="AX27" i="4" s="1"/>
  <c r="AW144" i="4"/>
  <c r="AX144" i="4" s="1"/>
  <c r="AW121" i="4"/>
  <c r="AX121" i="4" s="1"/>
  <c r="AW45" i="4"/>
  <c r="AX45" i="4" s="1"/>
  <c r="AW217" i="4"/>
  <c r="AX217" i="4" s="1"/>
  <c r="AN285" i="4"/>
  <c r="AO285" i="4" s="1"/>
  <c r="AN76" i="4"/>
  <c r="AO76" i="4" s="1"/>
  <c r="AN27" i="4"/>
  <c r="AO27" i="4" s="1"/>
  <c r="AN201" i="4"/>
  <c r="AO201" i="4" s="1"/>
  <c r="AN180" i="4"/>
  <c r="AO180" i="4" s="1"/>
  <c r="AN114" i="4"/>
  <c r="AO114" i="4" s="1"/>
  <c r="AN211" i="4"/>
  <c r="AO211" i="4" s="1"/>
  <c r="AN212" i="4"/>
  <c r="AO212" i="4" s="1"/>
  <c r="AN198" i="4"/>
  <c r="AN105" i="4"/>
  <c r="AN25" i="4"/>
  <c r="AO25" i="4" s="1"/>
  <c r="AN68" i="4"/>
  <c r="AO68" i="4" s="1"/>
  <c r="AN196" i="4"/>
  <c r="AO196" i="4" s="1"/>
  <c r="AN63" i="4"/>
  <c r="AO63" i="4" s="1"/>
  <c r="AN26" i="4"/>
  <c r="AO26" i="4" s="1"/>
  <c r="AN235" i="4"/>
  <c r="AO235" i="4" s="1"/>
  <c r="AN99" i="4"/>
  <c r="AO99" i="4" s="1"/>
  <c r="H66" i="4"/>
  <c r="J66" i="4" s="1"/>
  <c r="K66" i="4" s="1"/>
  <c r="H166" i="4"/>
  <c r="J166" i="4" s="1"/>
  <c r="K166" i="4" s="1"/>
  <c r="H198" i="4"/>
  <c r="J198" i="4" s="1"/>
  <c r="K198" i="4" s="1"/>
  <c r="H262" i="4"/>
  <c r="J262" i="4" s="1"/>
  <c r="K262" i="4" s="1"/>
  <c r="H104" i="4"/>
  <c r="J104" i="4" s="1"/>
  <c r="K104" i="4" s="1"/>
  <c r="H174" i="4"/>
  <c r="J174" i="4" s="1"/>
  <c r="K174" i="4" s="1"/>
  <c r="H213" i="4"/>
  <c r="J213" i="4" s="1"/>
  <c r="K213" i="4" s="1"/>
  <c r="Q6" i="4"/>
  <c r="J6" i="4"/>
  <c r="K6" i="4" s="1"/>
  <c r="G163" i="4"/>
  <c r="J163" i="4" s="1"/>
  <c r="K163" i="4" s="1"/>
  <c r="BA142" i="4"/>
  <c r="BA248" i="4"/>
  <c r="BA79" i="4"/>
  <c r="BA124" i="4"/>
  <c r="BA68" i="4"/>
  <c r="BA226" i="4"/>
  <c r="BA240" i="4"/>
  <c r="BA218" i="4"/>
  <c r="BA109" i="4"/>
  <c r="BA14" i="4"/>
  <c r="BA166" i="4"/>
  <c r="BA270" i="4"/>
  <c r="BA112" i="4"/>
  <c r="BA174" i="4"/>
  <c r="BA75" i="4"/>
  <c r="BA170" i="4"/>
  <c r="BA117" i="4"/>
  <c r="BA173" i="4"/>
  <c r="BA10" i="4"/>
  <c r="BA93" i="4"/>
  <c r="BB93" i="4" s="1"/>
  <c r="BC93" i="4" s="1"/>
  <c r="BA237" i="4"/>
  <c r="BA246" i="4"/>
  <c r="BA274" i="4"/>
  <c r="BA266" i="4"/>
  <c r="BA132" i="4"/>
  <c r="BA163" i="4"/>
  <c r="BA296" i="4"/>
  <c r="BA25" i="4"/>
  <c r="BA116" i="4"/>
  <c r="BA169" i="4"/>
  <c r="BA12" i="4"/>
  <c r="BA298" i="4"/>
  <c r="BA249" i="4"/>
  <c r="BA239" i="4"/>
  <c r="BA302" i="4"/>
  <c r="BA283" i="4"/>
  <c r="BA252" i="4"/>
  <c r="BA198" i="4"/>
  <c r="BA36" i="4"/>
  <c r="BA202" i="4"/>
  <c r="BA39" i="4"/>
  <c r="BA259" i="4"/>
  <c r="BA53" i="4"/>
  <c r="BA224" i="4"/>
  <c r="BA107" i="4"/>
  <c r="BA257" i="4"/>
  <c r="BA16" i="4"/>
  <c r="BA278" i="4"/>
  <c r="BA221" i="4"/>
  <c r="BA306" i="4"/>
  <c r="BA152" i="4"/>
  <c r="BA161" i="4"/>
  <c r="BA78" i="4"/>
  <c r="BA253" i="4"/>
  <c r="BA129" i="4"/>
  <c r="BA120" i="4"/>
  <c r="AU135" i="4"/>
  <c r="AJ160" i="4"/>
  <c r="AK160" i="4" s="1"/>
  <c r="AL160" i="4" s="1"/>
  <c r="Y6" i="4"/>
  <c r="BA290" i="4"/>
  <c r="BA76" i="4"/>
  <c r="BA281" i="4"/>
  <c r="BA86" i="4"/>
  <c r="BA11" i="4"/>
  <c r="BA57" i="4"/>
  <c r="BA114" i="4"/>
  <c r="BA82" i="4"/>
  <c r="BA182" i="4"/>
  <c r="BA225" i="4"/>
  <c r="BA70" i="4"/>
  <c r="BA214" i="4"/>
  <c r="BA22" i="4"/>
  <c r="BA95" i="4"/>
  <c r="BA20" i="4"/>
  <c r="BA150" i="4"/>
  <c r="BA190" i="4"/>
  <c r="BA203" i="4"/>
  <c r="BA193" i="4"/>
  <c r="BA73" i="4"/>
  <c r="BA13" i="4"/>
  <c r="BB13" i="4" s="1"/>
  <c r="BC13" i="4" s="1"/>
  <c r="BA100" i="4"/>
  <c r="BA265" i="4"/>
  <c r="BA301" i="4"/>
  <c r="BA289" i="4"/>
  <c r="BA180" i="4"/>
  <c r="BA43" i="4"/>
  <c r="BA213" i="4"/>
  <c r="BA32" i="4"/>
  <c r="BA96" i="4"/>
  <c r="BA121" i="4"/>
  <c r="BA29" i="4"/>
  <c r="BA245" i="4"/>
  <c r="BA90" i="4"/>
  <c r="BA50" i="4"/>
  <c r="BA231" i="4"/>
  <c r="BA81" i="4"/>
  <c r="BA123" i="4"/>
  <c r="BA154" i="4"/>
  <c r="BA18" i="4"/>
  <c r="U6" i="4"/>
  <c r="BA131" i="4"/>
  <c r="BA256" i="4"/>
  <c r="BA52" i="4"/>
  <c r="BA42" i="4"/>
  <c r="BA26" i="4"/>
  <c r="BA80" i="4"/>
  <c r="BA179" i="4"/>
  <c r="BA220" i="4"/>
  <c r="BA215" i="4"/>
  <c r="BA168" i="4"/>
  <c r="BA31" i="4"/>
  <c r="BA147" i="4"/>
  <c r="BA67" i="4"/>
  <c r="BA144" i="4"/>
  <c r="BA104" i="4"/>
  <c r="BA244" i="4"/>
  <c r="BA58" i="4"/>
  <c r="BA242" i="4"/>
  <c r="BA255" i="4"/>
  <c r="BA188" i="4"/>
  <c r="BB188" i="4" s="1"/>
  <c r="BC188" i="4" s="1"/>
  <c r="BA46" i="4"/>
  <c r="BA89" i="4"/>
  <c r="BA233" i="4"/>
  <c r="BA145" i="4"/>
  <c r="BA282" i="4"/>
  <c r="BA275" i="4"/>
  <c r="BA271" i="4"/>
  <c r="BA8" i="4"/>
  <c r="BA185" i="4"/>
  <c r="BA115" i="4"/>
  <c r="BA254" i="4"/>
  <c r="BA47" i="4"/>
  <c r="BA56" i="4"/>
  <c r="BA85" i="4"/>
  <c r="BA122" i="4"/>
  <c r="BA139" i="4"/>
  <c r="BA273" i="4"/>
  <c r="BA51" i="4"/>
  <c r="BA189" i="4"/>
  <c r="BA62" i="4"/>
  <c r="BB62" i="4" s="1"/>
  <c r="BC62" i="4" s="1"/>
  <c r="BA186" i="4"/>
  <c r="BA175" i="4"/>
  <c r="BA212" i="4"/>
  <c r="BA208" i="4"/>
  <c r="BA24" i="4"/>
  <c r="BA92" i="4"/>
  <c r="BA295" i="4"/>
  <c r="BA155" i="4"/>
  <c r="BA194" i="4"/>
  <c r="BA241" i="4"/>
  <c r="BA183" i="4"/>
  <c r="BA293" i="4"/>
  <c r="BA63" i="4"/>
  <c r="BA229" i="4"/>
  <c r="BA149" i="4"/>
  <c r="BA55" i="4"/>
  <c r="BA106" i="4"/>
  <c r="AD6" i="4"/>
  <c r="N168" i="4"/>
  <c r="AW64" i="4"/>
  <c r="AX64" i="4" s="1"/>
  <c r="AW30" i="4"/>
  <c r="AX30" i="4" s="1"/>
  <c r="AW126" i="4"/>
  <c r="AX126" i="4" s="1"/>
  <c r="AW24" i="4"/>
  <c r="AX24" i="4" s="1"/>
  <c r="AW81" i="4"/>
  <c r="AX81" i="4" s="1"/>
  <c r="AW272" i="4"/>
  <c r="AX272" i="4" s="1"/>
  <c r="AW111" i="4"/>
  <c r="AX111" i="4" s="1"/>
  <c r="AW280" i="4"/>
  <c r="AX280" i="4" s="1"/>
  <c r="AW66" i="4"/>
  <c r="AX66" i="4" s="1"/>
  <c r="AW211" i="4"/>
  <c r="AX211" i="4" s="1"/>
  <c r="AW257" i="4"/>
  <c r="AX257" i="4" s="1"/>
  <c r="AW80" i="4"/>
  <c r="AX80" i="4" s="1"/>
  <c r="AW63" i="4"/>
  <c r="AX63" i="4" s="1"/>
  <c r="AW131" i="4"/>
  <c r="AX131" i="4" s="1"/>
  <c r="AW142" i="4"/>
  <c r="AX142" i="4" s="1"/>
  <c r="AW88" i="4"/>
  <c r="AX88" i="4" s="1"/>
  <c r="AW55" i="4"/>
  <c r="AX55" i="4" s="1"/>
  <c r="AW118" i="4"/>
  <c r="AX118" i="4" s="1"/>
  <c r="AW147" i="4"/>
  <c r="AX147" i="4" s="1"/>
  <c r="AW145" i="4"/>
  <c r="AX145" i="4" s="1"/>
  <c r="AW266" i="4"/>
  <c r="AX266" i="4" s="1"/>
  <c r="AW90" i="4"/>
  <c r="AX90" i="4" s="1"/>
  <c r="AW179" i="4"/>
  <c r="AX179" i="4" s="1"/>
  <c r="AW77" i="4"/>
  <c r="AX77" i="4" s="1"/>
  <c r="AW82" i="4"/>
  <c r="AX82" i="4" s="1"/>
  <c r="AW23" i="4"/>
  <c r="AX23" i="4" s="1"/>
  <c r="AW274" i="4"/>
  <c r="AX274" i="4" s="1"/>
  <c r="AW250" i="4"/>
  <c r="AX250" i="4" s="1"/>
  <c r="AW218" i="4"/>
  <c r="AX218" i="4" s="1"/>
  <c r="AW219" i="4"/>
  <c r="AX219" i="4" s="1"/>
  <c r="AW86" i="4"/>
  <c r="AX86" i="4" s="1"/>
  <c r="AW289" i="4"/>
  <c r="AX289" i="4" s="1"/>
  <c r="AW301" i="4"/>
  <c r="AX301" i="4" s="1"/>
  <c r="AW116" i="4"/>
  <c r="AX116" i="4" s="1"/>
  <c r="AW156" i="4"/>
  <c r="AX156" i="4" s="1"/>
  <c r="AW127" i="4"/>
  <c r="AX127" i="4" s="1"/>
  <c r="AW67" i="4"/>
  <c r="AX67" i="4" s="1"/>
  <c r="AW110" i="4"/>
  <c r="AX110" i="4" s="1"/>
  <c r="AW29" i="4"/>
  <c r="AX29" i="4" s="1"/>
  <c r="AW101" i="4"/>
  <c r="AX101" i="4" s="1"/>
  <c r="AW123" i="4"/>
  <c r="AX123" i="4" s="1"/>
  <c r="AW234" i="4"/>
  <c r="AX234" i="4" s="1"/>
  <c r="AW122" i="4"/>
  <c r="AX122" i="4" s="1"/>
  <c r="AW91" i="4"/>
  <c r="AX91" i="4" s="1"/>
  <c r="AW132" i="4"/>
  <c r="AX132" i="4" s="1"/>
  <c r="AW140" i="4"/>
  <c r="AX140" i="4" s="1"/>
  <c r="AW83" i="4"/>
  <c r="AX83" i="4" s="1"/>
  <c r="AW114" i="4"/>
  <c r="AX114" i="4" s="1"/>
  <c r="AW287" i="4"/>
  <c r="AX287" i="4" s="1"/>
  <c r="AW241" i="4"/>
  <c r="AX241" i="4" s="1"/>
  <c r="AW222" i="4"/>
  <c r="AX222" i="4" s="1"/>
  <c r="AW284" i="4"/>
  <c r="AX284" i="4" s="1"/>
  <c r="AW133" i="4"/>
  <c r="AX133" i="4" s="1"/>
  <c r="AW99" i="4"/>
  <c r="AX99" i="4" s="1"/>
  <c r="AW252" i="4"/>
  <c r="AX252" i="4" s="1"/>
  <c r="AW290" i="4"/>
  <c r="AX290" i="4" s="1"/>
  <c r="AW159" i="4"/>
  <c r="AX159" i="4" s="1"/>
  <c r="AW182" i="4"/>
  <c r="AX182" i="4" s="1"/>
  <c r="AW78" i="4"/>
  <c r="AX78" i="4" s="1"/>
  <c r="AW41" i="4"/>
  <c r="AX41" i="4" s="1"/>
  <c r="AW58" i="4"/>
  <c r="AX58" i="4" s="1"/>
  <c r="AW76" i="4"/>
  <c r="AX76" i="4" s="1"/>
  <c r="AW161" i="4"/>
  <c r="AX161" i="4" s="1"/>
  <c r="AW167" i="4"/>
  <c r="AX167" i="4" s="1"/>
  <c r="AW197" i="4"/>
  <c r="AX197" i="4" s="1"/>
  <c r="AW190" i="4"/>
  <c r="AX190" i="4" s="1"/>
  <c r="AW149" i="4"/>
  <c r="AX149" i="4" s="1"/>
  <c r="AW267" i="4"/>
  <c r="AX267" i="4" s="1"/>
  <c r="AW44" i="4"/>
  <c r="AX44" i="4" s="1"/>
  <c r="AW286" i="4"/>
  <c r="AX286" i="4" s="1"/>
  <c r="AW32" i="4"/>
  <c r="AX32" i="4" s="1"/>
  <c r="AW35" i="4"/>
  <c r="AX35" i="4" s="1"/>
  <c r="AW36" i="4"/>
  <c r="AX36" i="4" s="1"/>
  <c r="AW291" i="4"/>
  <c r="AX291" i="4" s="1"/>
  <c r="AW7" i="4"/>
  <c r="AX7" i="4" s="1"/>
  <c r="AW157" i="4"/>
  <c r="AX157" i="4" s="1"/>
  <c r="AW268" i="4"/>
  <c r="AX268" i="4" s="1"/>
  <c r="AW200" i="4"/>
  <c r="AX200" i="4" s="1"/>
  <c r="AW87" i="4"/>
  <c r="AX87" i="4" s="1"/>
  <c r="AW215" i="4"/>
  <c r="AX215" i="4" s="1"/>
  <c r="AW216" i="4"/>
  <c r="AX216" i="4" s="1"/>
  <c r="AW306" i="4"/>
  <c r="AX306" i="4" s="1"/>
  <c r="AW109" i="4"/>
  <c r="AX109" i="4" s="1"/>
  <c r="AW74" i="4"/>
  <c r="AX74" i="4" s="1"/>
  <c r="AW297" i="4"/>
  <c r="AX297" i="4" s="1"/>
  <c r="AW152" i="4"/>
  <c r="AX152" i="4" s="1"/>
  <c r="AW199" i="4"/>
  <c r="AX199" i="4" s="1"/>
  <c r="AW275" i="4"/>
  <c r="AX275" i="4" s="1"/>
  <c r="AW183" i="4"/>
  <c r="AX183" i="4" s="1"/>
  <c r="AW68" i="4"/>
  <c r="AX68" i="4" s="1"/>
  <c r="AW61" i="4"/>
  <c r="AX61" i="4" s="1"/>
  <c r="AW237" i="4"/>
  <c r="AX237" i="4" s="1"/>
  <c r="AW65" i="4"/>
  <c r="AX65" i="4" s="1"/>
  <c r="AW70" i="4"/>
  <c r="AX70" i="4" s="1"/>
  <c r="AW31" i="4"/>
  <c r="AX31" i="4" s="1"/>
  <c r="AW96" i="4"/>
  <c r="AX96" i="4" s="1"/>
  <c r="AW139" i="4"/>
  <c r="AX139" i="4" s="1"/>
  <c r="AW40" i="4"/>
  <c r="AX40" i="4" s="1"/>
  <c r="AW97" i="4"/>
  <c r="AX97" i="4" s="1"/>
  <c r="AW305" i="4"/>
  <c r="AX305" i="4" s="1"/>
  <c r="AW208" i="4"/>
  <c r="AX208" i="4" s="1"/>
  <c r="AW163" i="4"/>
  <c r="AX163" i="4" s="1"/>
  <c r="AW26" i="4"/>
  <c r="AX26" i="4" s="1"/>
  <c r="AW230" i="4"/>
  <c r="AX230" i="4" s="1"/>
  <c r="AW171" i="4"/>
  <c r="AX171" i="4" s="1"/>
  <c r="AW9" i="4"/>
  <c r="AX9" i="4" s="1"/>
  <c r="AW107" i="4"/>
  <c r="AX107" i="4" s="1"/>
  <c r="AW235" i="4"/>
  <c r="AX235" i="4" s="1"/>
  <c r="AW98" i="4"/>
  <c r="AX98" i="4" s="1"/>
  <c r="AW71" i="4"/>
  <c r="AX71" i="4" s="1"/>
  <c r="AW178" i="4"/>
  <c r="AX178" i="4" s="1"/>
  <c r="AW53" i="4"/>
  <c r="AX53" i="4" s="1"/>
  <c r="AW93" i="4"/>
  <c r="AX93" i="4" s="1"/>
  <c r="AW100" i="4"/>
  <c r="AX100" i="4" s="1"/>
  <c r="AW225" i="4"/>
  <c r="AX225" i="4" s="1"/>
  <c r="AW84" i="4"/>
  <c r="AX84" i="4" s="1"/>
  <c r="AW10" i="4"/>
  <c r="AX10" i="4" s="1"/>
  <c r="AW229" i="4"/>
  <c r="AX229" i="4" s="1"/>
  <c r="AW255" i="4"/>
  <c r="AX255" i="4" s="1"/>
  <c r="AW108" i="4"/>
  <c r="AX108" i="4" s="1"/>
  <c r="AW28" i="4"/>
  <c r="AX28" i="4" s="1"/>
  <c r="AW22" i="4"/>
  <c r="AX22" i="4" s="1"/>
  <c r="AW134" i="4"/>
  <c r="AX134" i="4" s="1"/>
  <c r="AW105" i="4"/>
  <c r="AX105" i="4" s="1"/>
  <c r="AW148" i="4"/>
  <c r="AX148" i="4" s="1"/>
  <c r="AW279" i="4"/>
  <c r="AX279" i="4" s="1"/>
  <c r="AW8" i="4"/>
  <c r="AX8" i="4" s="1"/>
  <c r="AW130" i="4"/>
  <c r="AX130" i="4" s="1"/>
  <c r="AW260" i="4"/>
  <c r="AX260" i="4" s="1"/>
  <c r="AW18" i="4"/>
  <c r="AX18" i="4" s="1"/>
  <c r="AW85" i="4"/>
  <c r="AX85" i="4" s="1"/>
  <c r="AW187" i="4"/>
  <c r="AX187" i="4" s="1"/>
  <c r="AW194" i="4"/>
  <c r="AX194" i="4" s="1"/>
  <c r="AW176" i="4"/>
  <c r="AX176" i="4" s="1"/>
  <c r="AW57" i="4"/>
  <c r="AX57" i="4" s="1"/>
  <c r="AW75" i="4"/>
  <c r="AX75" i="4" s="1"/>
  <c r="AW188" i="4"/>
  <c r="AX188" i="4" s="1"/>
  <c r="AW56" i="4"/>
  <c r="AX56" i="4" s="1"/>
  <c r="AW304" i="4"/>
  <c r="AX304" i="4" s="1"/>
  <c r="AW243" i="4"/>
  <c r="AX243" i="4" s="1"/>
  <c r="AW285" i="4"/>
  <c r="AX285" i="4" s="1"/>
  <c r="AW238" i="4"/>
  <c r="AX238" i="4" s="1"/>
  <c r="AW52" i="4"/>
  <c r="AX52" i="4" s="1"/>
  <c r="AW175" i="4"/>
  <c r="AX175" i="4" s="1"/>
  <c r="AW25" i="4"/>
  <c r="AX25" i="4" s="1"/>
  <c r="AW160" i="4"/>
  <c r="AX160" i="4" s="1"/>
  <c r="AW143" i="4"/>
  <c r="AX143" i="4" s="1"/>
  <c r="AW239" i="4"/>
  <c r="AX239" i="4" s="1"/>
  <c r="AW169" i="4"/>
  <c r="AX169" i="4" s="1"/>
  <c r="AW54" i="4"/>
  <c r="AX54" i="4" s="1"/>
  <c r="AW136" i="4"/>
  <c r="AX136" i="4" s="1"/>
  <c r="AW129" i="4"/>
  <c r="AX129" i="4" s="1"/>
  <c r="AW168" i="4"/>
  <c r="AX168" i="4" s="1"/>
  <c r="AW213" i="4"/>
  <c r="AX213" i="4" s="1"/>
  <c r="AW73" i="4"/>
  <c r="AX73" i="4" s="1"/>
  <c r="AW20" i="4"/>
  <c r="AX20" i="4" s="1"/>
  <c r="AW151" i="4"/>
  <c r="AX151" i="4" s="1"/>
  <c r="AW269" i="4"/>
  <c r="AX269" i="4" s="1"/>
  <c r="AW42" i="4"/>
  <c r="AX42" i="4" s="1"/>
  <c r="AW12" i="4"/>
  <c r="AX12" i="4" s="1"/>
  <c r="AW72" i="4"/>
  <c r="AX72" i="4" s="1"/>
  <c r="AW236" i="4"/>
  <c r="AX236" i="4" s="1"/>
  <c r="AW17" i="4"/>
  <c r="AX17" i="4" s="1"/>
  <c r="AW43" i="4"/>
  <c r="AX43" i="4" s="1"/>
  <c r="AW15" i="4"/>
  <c r="AX15" i="4" s="1"/>
  <c r="AW154" i="4"/>
  <c r="AX154" i="4" s="1"/>
  <c r="AW242" i="4"/>
  <c r="AX242" i="4" s="1"/>
  <c r="AW11" i="4"/>
  <c r="AX11" i="4" s="1"/>
  <c r="AW249" i="4"/>
  <c r="AX249" i="4" s="1"/>
  <c r="BB249" i="4" s="1"/>
  <c r="BC249" i="4" s="1"/>
  <c r="AW231" i="4"/>
  <c r="AX231" i="4" s="1"/>
  <c r="AW128" i="4"/>
  <c r="AX128" i="4" s="1"/>
  <c r="AW120" i="4"/>
  <c r="AX120" i="4" s="1"/>
  <c r="AW292" i="4"/>
  <c r="AX292" i="4" s="1"/>
  <c r="AW207" i="4"/>
  <c r="AX207" i="4" s="1"/>
  <c r="AW294" i="4"/>
  <c r="AX294" i="4" s="1"/>
  <c r="AW153" i="4"/>
  <c r="AX153" i="4" s="1"/>
  <c r="AW293" i="4"/>
  <c r="AX293" i="4" s="1"/>
  <c r="AW283" i="4"/>
  <c r="AX283" i="4" s="1"/>
  <c r="AW264" i="4"/>
  <c r="AX264" i="4" s="1"/>
  <c r="AW244" i="4"/>
  <c r="AX244" i="4" s="1"/>
  <c r="AW246" i="4"/>
  <c r="AX246" i="4" s="1"/>
  <c r="BB246" i="4" s="1"/>
  <c r="BC246" i="4" s="1"/>
  <c r="AW232" i="4"/>
  <c r="AX232" i="4" s="1"/>
  <c r="AW170" i="4"/>
  <c r="AX170" i="4" s="1"/>
  <c r="AW135" i="4"/>
  <c r="AX135" i="4" s="1"/>
  <c r="AW299" i="4"/>
  <c r="AX299" i="4" s="1"/>
  <c r="AW206" i="4"/>
  <c r="AX206" i="4" s="1"/>
  <c r="AW21" i="4"/>
  <c r="AX21" i="4" s="1"/>
  <c r="AW184" i="4"/>
  <c r="AX184" i="4" s="1"/>
  <c r="AW117" i="4"/>
  <c r="AX117" i="4" s="1"/>
  <c r="BB117" i="4" s="1"/>
  <c r="BC117" i="4" s="1"/>
  <c r="AW51" i="4"/>
  <c r="AX51" i="4" s="1"/>
  <c r="AW112" i="4"/>
  <c r="AX112" i="4" s="1"/>
  <c r="AW277" i="4"/>
  <c r="AX277" i="4" s="1"/>
  <c r="AW158" i="4"/>
  <c r="AX158" i="4" s="1"/>
  <c r="AW50" i="4"/>
  <c r="AX50" i="4" s="1"/>
  <c r="AW162" i="4"/>
  <c r="AX162" i="4" s="1"/>
  <c r="AW220" i="4"/>
  <c r="AX220" i="4" s="1"/>
  <c r="AW180" i="4"/>
  <c r="AX180" i="4" s="1"/>
  <c r="AW172" i="4"/>
  <c r="AX172" i="4" s="1"/>
  <c r="AW115" i="4"/>
  <c r="AX115" i="4" s="1"/>
  <c r="AW253" i="4"/>
  <c r="AX253" i="4" s="1"/>
  <c r="AW223" i="4"/>
  <c r="AX223" i="4" s="1"/>
  <c r="AW89" i="4"/>
  <c r="AX89" i="4" s="1"/>
  <c r="AW281" i="4"/>
  <c r="AX281" i="4" s="1"/>
  <c r="AW164" i="4"/>
  <c r="AX164" i="4" s="1"/>
  <c r="AW185" i="4"/>
  <c r="AX185" i="4" s="1"/>
  <c r="AW166" i="4"/>
  <c r="AX166" i="4" s="1"/>
  <c r="AW214" i="4"/>
  <c r="AX214" i="4" s="1"/>
  <c r="AW209" i="4"/>
  <c r="AX209" i="4" s="1"/>
  <c r="AW254" i="4"/>
  <c r="AX254" i="4" s="1"/>
  <c r="AW270" i="4"/>
  <c r="AX270" i="4" s="1"/>
  <c r="AW124" i="4"/>
  <c r="AX124" i="4" s="1"/>
  <c r="AW155" i="4"/>
  <c r="AX155" i="4" s="1"/>
  <c r="AW106" i="4"/>
  <c r="AX106" i="4" s="1"/>
  <c r="AW247" i="4"/>
  <c r="AX247" i="4" s="1"/>
  <c r="AW228" i="4"/>
  <c r="AX228" i="4" s="1"/>
  <c r="AW33" i="4"/>
  <c r="AX33" i="4" s="1"/>
  <c r="AW62" i="4"/>
  <c r="AX62" i="4" s="1"/>
  <c r="AW125" i="4"/>
  <c r="AX125" i="4" s="1"/>
  <c r="AW261" i="4"/>
  <c r="AX261" i="4" s="1"/>
  <c r="AW298" i="4"/>
  <c r="AX298" i="4" s="1"/>
  <c r="AW193" i="4"/>
  <c r="AX193" i="4" s="1"/>
  <c r="BB193" i="4" s="1"/>
  <c r="BC193" i="4" s="1"/>
  <c r="AW251" i="4"/>
  <c r="AX251" i="4" s="1"/>
  <c r="AW173" i="4"/>
  <c r="AX173" i="4" s="1"/>
  <c r="AW258" i="4"/>
  <c r="AX258" i="4" s="1"/>
  <c r="AW174" i="4"/>
  <c r="AX174" i="4" s="1"/>
  <c r="AW203" i="4"/>
  <c r="AX203" i="4" s="1"/>
  <c r="AW191" i="4"/>
  <c r="AX191" i="4" s="1"/>
  <c r="AW198" i="4"/>
  <c r="AX198" i="4" s="1"/>
  <c r="AW202" i="4"/>
  <c r="AX202" i="4" s="1"/>
  <c r="AW233" i="4"/>
  <c r="AX233" i="4" s="1"/>
  <c r="AW60" i="4"/>
  <c r="AX60" i="4" s="1"/>
  <c r="AW186" i="4"/>
  <c r="AX186" i="4" s="1"/>
  <c r="AW104" i="4"/>
  <c r="AX104" i="4" s="1"/>
  <c r="BB104" i="4" s="1"/>
  <c r="BC104" i="4" s="1"/>
  <c r="AW240" i="4"/>
  <c r="AX240" i="4" s="1"/>
  <c r="AW137" i="4"/>
  <c r="AX137" i="4" s="1"/>
  <c r="AW201" i="4"/>
  <c r="AX201" i="4" s="1"/>
  <c r="AW94" i="4"/>
  <c r="AX94" i="4" s="1"/>
  <c r="AW103" i="4"/>
  <c r="AX103" i="4" s="1"/>
  <c r="AW38" i="4"/>
  <c r="AX38" i="4" s="1"/>
  <c r="AW189" i="4"/>
  <c r="AX189" i="4" s="1"/>
  <c r="AW113" i="4"/>
  <c r="AX113" i="4" s="1"/>
  <c r="AW49" i="4"/>
  <c r="AX49" i="4" s="1"/>
  <c r="AW224" i="4"/>
  <c r="AX224" i="4" s="1"/>
  <c r="AW196" i="4"/>
  <c r="AX196" i="4" s="1"/>
  <c r="AW48" i="4"/>
  <c r="AX48" i="4" s="1"/>
  <c r="AW16" i="4"/>
  <c r="AX16" i="4" s="1"/>
  <c r="AW282" i="4"/>
  <c r="AX282" i="4" s="1"/>
  <c r="AW271" i="4"/>
  <c r="AX271" i="4" s="1"/>
  <c r="AW177" i="4"/>
  <c r="AX177" i="4" s="1"/>
  <c r="AW92" i="4"/>
  <c r="AX92" i="4" s="1"/>
  <c r="AW102" i="4"/>
  <c r="AX102" i="4" s="1"/>
  <c r="AW146" i="4"/>
  <c r="AX146" i="4" s="1"/>
  <c r="AW19" i="4"/>
  <c r="AX19" i="4" s="1"/>
  <c r="AT128" i="4"/>
  <c r="AU128" i="4" s="1"/>
  <c r="AT91" i="4"/>
  <c r="AU91" i="4" s="1"/>
  <c r="AT287" i="4"/>
  <c r="AU287" i="4" s="1"/>
  <c r="AT142" i="4"/>
  <c r="AU142" i="4" s="1"/>
  <c r="AT236" i="4"/>
  <c r="AU236" i="4" s="1"/>
  <c r="AT143" i="4"/>
  <c r="AU143" i="4" s="1"/>
  <c r="AT99" i="4"/>
  <c r="AU99" i="4" s="1"/>
  <c r="AT239" i="4"/>
  <c r="AU239" i="4" s="1"/>
  <c r="AT247" i="4"/>
  <c r="AU247" i="4" s="1"/>
  <c r="AT306" i="4"/>
  <c r="AU306" i="4" s="1"/>
  <c r="AN203" i="4"/>
  <c r="AO203" i="4" s="1"/>
  <c r="AN280" i="4"/>
  <c r="AO280" i="4" s="1"/>
  <c r="AN250" i="4"/>
  <c r="AO250" i="4" s="1"/>
  <c r="AN7" i="4"/>
  <c r="AN173" i="4"/>
  <c r="AO173" i="4" s="1"/>
  <c r="AN100" i="4"/>
  <c r="AO100" i="4" s="1"/>
  <c r="AN66" i="4"/>
  <c r="AO66" i="4" s="1"/>
  <c r="AN248" i="4"/>
  <c r="AO248" i="4" s="1"/>
  <c r="AN168" i="4"/>
  <c r="AO168" i="4" s="1"/>
  <c r="AN276" i="4"/>
  <c r="AO276" i="4" s="1"/>
  <c r="AN171" i="4"/>
  <c r="AO171" i="4" s="1"/>
  <c r="AN296" i="4"/>
  <c r="AO296" i="4" s="1"/>
  <c r="AN44" i="4"/>
  <c r="AO44" i="4" s="1"/>
  <c r="AN9" i="4"/>
  <c r="AO9" i="4" s="1"/>
  <c r="AN124" i="4"/>
  <c r="AO124" i="4" s="1"/>
  <c r="AN197" i="4"/>
  <c r="AO197" i="4" s="1"/>
  <c r="AN117" i="4"/>
  <c r="AO117" i="4" s="1"/>
  <c r="AN108" i="4"/>
  <c r="AO108" i="4" s="1"/>
  <c r="AN134" i="4"/>
  <c r="AO134" i="4" s="1"/>
  <c r="AN273" i="4"/>
  <c r="AO273" i="4" s="1"/>
  <c r="AN267" i="4"/>
  <c r="AO267" i="4" s="1"/>
  <c r="BB267" i="4" s="1"/>
  <c r="BC267" i="4" s="1"/>
  <c r="AN46" i="4"/>
  <c r="AO46" i="4" s="1"/>
  <c r="AN226" i="4"/>
  <c r="AO226" i="4" s="1"/>
  <c r="AN80" i="4"/>
  <c r="AO80" i="4" s="1"/>
  <c r="AN259" i="4"/>
  <c r="AO259" i="4" s="1"/>
  <c r="AN234" i="4"/>
  <c r="AO234" i="4" s="1"/>
  <c r="BB234" i="4" s="1"/>
  <c r="BC234" i="4" s="1"/>
  <c r="AN232" i="4"/>
  <c r="AO232" i="4" s="1"/>
  <c r="AN227" i="4"/>
  <c r="AO227" i="4" s="1"/>
  <c r="AN271" i="4"/>
  <c r="AO271" i="4" s="1"/>
  <c r="AN175" i="4"/>
  <c r="AO175" i="4" s="1"/>
  <c r="AN150" i="4"/>
  <c r="AO150" i="4" s="1"/>
  <c r="AN28" i="4"/>
  <c r="AO28" i="4" s="1"/>
  <c r="AN154" i="4"/>
  <c r="AO154" i="4" s="1"/>
  <c r="AN74" i="4"/>
  <c r="AO74" i="4" s="1"/>
  <c r="AN174" i="4"/>
  <c r="AO174" i="4" s="1"/>
  <c r="AN118" i="4"/>
  <c r="AO118" i="4" s="1"/>
  <c r="AN195" i="4"/>
  <c r="AO195" i="4" s="1"/>
  <c r="AN183" i="4"/>
  <c r="AO183" i="4" s="1"/>
  <c r="AN55" i="4"/>
  <c r="AO55" i="4" s="1"/>
  <c r="AN148" i="4"/>
  <c r="AO148" i="4" s="1"/>
  <c r="AN278" i="4"/>
  <c r="AO278" i="4" s="1"/>
  <c r="AN172" i="4"/>
  <c r="AO172" i="4" s="1"/>
  <c r="AN253" i="4"/>
  <c r="AO253" i="4" s="1"/>
  <c r="AN225" i="4"/>
  <c r="AN176" i="4"/>
  <c r="AO176" i="4" s="1"/>
  <c r="AN184" i="4"/>
  <c r="AO184" i="4" s="1"/>
  <c r="BB184" i="4" s="1"/>
  <c r="BC184" i="4" s="1"/>
  <c r="AN192" i="4"/>
  <c r="AO192" i="4" s="1"/>
  <c r="AN290" i="4"/>
  <c r="AO290" i="4" s="1"/>
  <c r="AN146" i="4"/>
  <c r="AO146" i="4" s="1"/>
  <c r="AN167" i="4"/>
  <c r="AN54" i="4"/>
  <c r="AO54" i="4" s="1"/>
  <c r="AN298" i="4"/>
  <c r="AO298" i="4" s="1"/>
  <c r="AN279" i="4"/>
  <c r="AO279" i="4" s="1"/>
  <c r="AN264" i="4"/>
  <c r="AO264" i="4" s="1"/>
  <c r="AN40" i="4"/>
  <c r="AO40" i="4" s="1"/>
  <c r="AN133" i="4"/>
  <c r="AO133" i="4" s="1"/>
  <c r="AN163" i="4"/>
  <c r="AO163" i="4" s="1"/>
  <c r="AN64" i="4"/>
  <c r="AN292" i="4"/>
  <c r="AO292" i="4" s="1"/>
  <c r="AN143" i="4"/>
  <c r="AO143" i="4" s="1"/>
  <c r="BB143" i="4" s="1"/>
  <c r="BC143" i="4" s="1"/>
  <c r="AN288" i="4"/>
  <c r="AO288" i="4" s="1"/>
  <c r="AN191" i="4"/>
  <c r="AO191" i="4" s="1"/>
  <c r="AN119" i="4"/>
  <c r="AO119" i="4" s="1"/>
  <c r="AN202" i="4"/>
  <c r="AO202" i="4" s="1"/>
  <c r="AN159" i="4"/>
  <c r="AO159" i="4" s="1"/>
  <c r="AN254" i="4"/>
  <c r="AO254" i="4" s="1"/>
  <c r="AN270" i="4"/>
  <c r="AO270" i="4" s="1"/>
  <c r="AN36" i="4"/>
  <c r="AO36" i="4" s="1"/>
  <c r="AN147" i="4"/>
  <c r="AO147" i="4" s="1"/>
  <c r="AN131" i="4"/>
  <c r="AO131" i="4" s="1"/>
  <c r="AN137" i="4"/>
  <c r="AN21" i="4"/>
  <c r="AO21" i="4" s="1"/>
  <c r="AN257" i="4"/>
  <c r="AO257" i="4" s="1"/>
  <c r="AN135" i="4"/>
  <c r="AO135" i="4" s="1"/>
  <c r="AN262" i="4"/>
  <c r="AN102" i="4"/>
  <c r="AO102" i="4" s="1"/>
  <c r="AN268" i="4"/>
  <c r="AO268" i="4" s="1"/>
  <c r="AN214" i="4"/>
  <c r="AO214" i="4" s="1"/>
  <c r="AN218" i="4"/>
  <c r="AO218" i="4" s="1"/>
  <c r="AN20" i="4"/>
  <c r="AO20" i="4" s="1"/>
  <c r="AN244" i="4"/>
  <c r="AO244" i="4" s="1"/>
  <c r="AN14" i="4"/>
  <c r="AO14" i="4" s="1"/>
  <c r="BB14" i="4" s="1"/>
  <c r="BC14" i="4" s="1"/>
  <c r="AN11" i="4"/>
  <c r="AO11" i="4" s="1"/>
  <c r="AN186" i="4"/>
  <c r="AO186" i="4" s="1"/>
  <c r="AN151" i="4"/>
  <c r="AO151" i="4" s="1"/>
  <c r="AN294" i="4"/>
  <c r="AO294" i="4" s="1"/>
  <c r="BB294" i="4" s="1"/>
  <c r="BC294" i="4" s="1"/>
  <c r="AN72" i="4"/>
  <c r="AO72" i="4" s="1"/>
  <c r="AN283" i="4"/>
  <c r="AO283" i="4" s="1"/>
  <c r="AN136" i="4"/>
  <c r="AO136" i="4" s="1"/>
  <c r="AN222" i="4"/>
  <c r="AO222" i="4" s="1"/>
  <c r="AN91" i="4"/>
  <c r="AO91" i="4" s="1"/>
  <c r="AN75" i="4"/>
  <c r="AO75" i="4" s="1"/>
  <c r="AN24" i="4"/>
  <c r="AO24" i="4" s="1"/>
  <c r="AN261" i="4"/>
  <c r="AO261" i="4" s="1"/>
  <c r="AN155" i="4"/>
  <c r="AO155" i="4" s="1"/>
  <c r="AN90" i="4"/>
  <c r="AO90" i="4" s="1"/>
  <c r="AN224" i="4"/>
  <c r="AO224" i="4" s="1"/>
  <c r="AN71" i="4"/>
  <c r="AO71" i="4" s="1"/>
  <c r="AN158" i="4"/>
  <c r="AO158" i="4" s="1"/>
  <c r="AN82" i="4"/>
  <c r="AO82" i="4" s="1"/>
  <c r="AN179" i="4"/>
  <c r="AO179" i="4" s="1"/>
  <c r="AN160" i="4"/>
  <c r="AO160" i="4" s="1"/>
  <c r="AN286" i="4"/>
  <c r="AO286" i="4" s="1"/>
  <c r="AN89" i="4"/>
  <c r="AO89" i="4" s="1"/>
  <c r="AN291" i="4"/>
  <c r="AO291" i="4" s="1"/>
  <c r="AN38" i="4"/>
  <c r="AO38" i="4" s="1"/>
  <c r="AN110" i="4"/>
  <c r="AO110" i="4" s="1"/>
  <c r="AN101" i="4"/>
  <c r="AO101" i="4" s="1"/>
  <c r="AN207" i="4"/>
  <c r="AO207" i="4" s="1"/>
  <c r="AN223" i="4"/>
  <c r="AO223" i="4" s="1"/>
  <c r="AN305" i="4"/>
  <c r="AO305" i="4" s="1"/>
  <c r="AN85" i="4"/>
  <c r="AO85" i="4" s="1"/>
  <c r="AN34" i="4"/>
  <c r="AO34" i="4" s="1"/>
  <c r="AN19" i="4"/>
  <c r="AO19" i="4" s="1"/>
  <c r="AN219" i="4"/>
  <c r="AO219" i="4" s="1"/>
  <c r="AN213" i="4"/>
  <c r="AO213" i="4" s="1"/>
  <c r="AN177" i="4"/>
  <c r="AO177" i="4" s="1"/>
  <c r="AN304" i="4"/>
  <c r="AO304" i="4" s="1"/>
  <c r="AN56" i="4"/>
  <c r="AO56" i="4" s="1"/>
  <c r="AN237" i="4"/>
  <c r="AO237" i="4" s="1"/>
  <c r="AN153" i="4"/>
  <c r="AO153" i="4" s="1"/>
  <c r="AN98" i="4"/>
  <c r="AO98" i="4" s="1"/>
  <c r="AN111" i="4"/>
  <c r="AN53" i="4"/>
  <c r="AO53" i="4" s="1"/>
  <c r="AN251" i="4"/>
  <c r="AO251" i="4" s="1"/>
  <c r="AN79" i="4"/>
  <c r="AO79" i="4" s="1"/>
  <c r="AN252" i="4"/>
  <c r="AO252" i="4" s="1"/>
  <c r="AN33" i="4"/>
  <c r="AO33" i="4" s="1"/>
  <c r="AN31" i="4"/>
  <c r="AN170" i="4"/>
  <c r="AO170" i="4" s="1"/>
  <c r="AN272" i="4"/>
  <c r="AO272" i="4" s="1"/>
  <c r="AN242" i="4"/>
  <c r="AO242" i="4" s="1"/>
  <c r="AN130" i="4"/>
  <c r="AO130" i="4" s="1"/>
  <c r="AN301" i="4"/>
  <c r="AO301" i="4" s="1"/>
  <c r="BB301" i="4" s="1"/>
  <c r="BC301" i="4" s="1"/>
  <c r="AN39" i="4"/>
  <c r="AO39" i="4" s="1"/>
  <c r="AN48" i="4"/>
  <c r="AO48" i="4" s="1"/>
  <c r="AN266" i="4"/>
  <c r="AN152" i="4"/>
  <c r="AN81" i="4"/>
  <c r="AO81" i="4" s="1"/>
  <c r="AN122" i="4"/>
  <c r="AO122" i="4" s="1"/>
  <c r="AN162" i="4"/>
  <c r="AO162" i="4" s="1"/>
  <c r="AN37" i="4"/>
  <c r="AO37" i="4" s="1"/>
  <c r="AN83" i="4"/>
  <c r="AO83" i="4" s="1"/>
  <c r="AN116" i="4"/>
  <c r="AO116" i="4" s="1"/>
  <c r="AN295" i="4"/>
  <c r="AO295" i="4" s="1"/>
  <c r="AN78" i="4"/>
  <c r="AO78" i="4" s="1"/>
  <c r="AN88" i="4"/>
  <c r="AO88" i="4" s="1"/>
  <c r="AN281" i="4"/>
  <c r="AO281" i="4" s="1"/>
  <c r="AN255" i="4"/>
  <c r="AO255" i="4" s="1"/>
  <c r="AN204" i="4"/>
  <c r="AO204" i="4" s="1"/>
  <c r="AN60" i="4"/>
  <c r="AO60" i="4" s="1"/>
  <c r="AN228" i="4"/>
  <c r="AN30" i="4"/>
  <c r="AO30" i="4" s="1"/>
  <c r="AN15" i="4"/>
  <c r="AO15" i="4" s="1"/>
  <c r="AN8" i="4"/>
  <c r="AN126" i="4"/>
  <c r="AO126" i="4" s="1"/>
  <c r="AN51" i="4"/>
  <c r="AO51" i="4" s="1"/>
  <c r="AN41" i="4"/>
  <c r="AO41" i="4" s="1"/>
  <c r="AN73" i="4"/>
  <c r="AN293" i="4"/>
  <c r="AO293" i="4" s="1"/>
  <c r="AN231" i="4"/>
  <c r="AO231" i="4" s="1"/>
  <c r="AN240" i="4"/>
  <c r="AO240" i="4" s="1"/>
  <c r="AN29" i="4"/>
  <c r="AN284" i="4"/>
  <c r="AO284" i="4" s="1"/>
  <c r="AN189" i="4"/>
  <c r="AO189" i="4" s="1"/>
  <c r="AN241" i="4"/>
  <c r="AO241" i="4" s="1"/>
  <c r="BB241" i="4" s="1"/>
  <c r="BC241" i="4" s="1"/>
  <c r="AN52" i="4"/>
  <c r="AO52" i="4" s="1"/>
  <c r="AN275" i="4"/>
  <c r="AO275" i="4" s="1"/>
  <c r="AN120" i="4"/>
  <c r="AO120" i="4" s="1"/>
  <c r="AN50" i="4"/>
  <c r="AO50" i="4" s="1"/>
  <c r="AN47" i="4"/>
  <c r="AN205" i="4"/>
  <c r="AO205" i="4" s="1"/>
  <c r="AN139" i="4"/>
  <c r="AO139" i="4" s="1"/>
  <c r="AN106" i="4"/>
  <c r="AN145" i="4"/>
  <c r="AO145" i="4" s="1"/>
  <c r="AN256" i="4"/>
  <c r="AO256" i="4" s="1"/>
  <c r="AN157" i="4"/>
  <c r="AO157" i="4" s="1"/>
  <c r="AN42" i="4"/>
  <c r="AO42" i="4" s="1"/>
  <c r="AN216" i="4"/>
  <c r="AO216" i="4" s="1"/>
  <c r="AN289" i="4"/>
  <c r="AO289" i="4" s="1"/>
  <c r="AN96" i="4"/>
  <c r="AO96" i="4" s="1"/>
  <c r="AN230" i="4"/>
  <c r="AO230" i="4" s="1"/>
  <c r="AN246" i="4"/>
  <c r="AO246" i="4" s="1"/>
  <c r="AN208" i="4"/>
  <c r="AO208" i="4" s="1"/>
  <c r="AN109" i="4"/>
  <c r="AO109" i="4" s="1"/>
  <c r="AN210" i="4"/>
  <c r="AO210" i="4" s="1"/>
  <c r="AN10" i="4"/>
  <c r="AO10" i="4" s="1"/>
  <c r="AN115" i="4"/>
  <c r="AO115" i="4" s="1"/>
  <c r="AN113" i="4"/>
  <c r="AO113" i="4" s="1"/>
  <c r="AN94" i="4"/>
  <c r="AO94" i="4" s="1"/>
  <c r="AN132" i="4"/>
  <c r="AO132" i="4" s="1"/>
  <c r="AN92" i="4"/>
  <c r="AO92" i="4" s="1"/>
  <c r="AN303" i="4"/>
  <c r="AO303" i="4" s="1"/>
  <c r="AN13" i="4"/>
  <c r="AO13" i="4" s="1"/>
  <c r="AN199" i="4"/>
  <c r="AO199" i="4" s="1"/>
  <c r="AN282" i="4"/>
  <c r="AO282" i="4" s="1"/>
  <c r="AN84" i="4"/>
  <c r="AO84" i="4" s="1"/>
  <c r="AN217" i="4"/>
  <c r="AO217" i="4" s="1"/>
  <c r="AN245" i="4"/>
  <c r="AO245" i="4" s="1"/>
  <c r="AN104" i="4"/>
  <c r="AO104" i="4" s="1"/>
  <c r="AN129" i="4"/>
  <c r="AO129" i="4" s="1"/>
  <c r="BB129" i="4" s="1"/>
  <c r="AN43" i="4"/>
  <c r="AO43" i="4" s="1"/>
  <c r="AN194" i="4"/>
  <c r="AO194" i="4" s="1"/>
  <c r="AN209" i="4"/>
  <c r="AO209" i="4" s="1"/>
  <c r="AN127" i="4"/>
  <c r="AO127" i="4" s="1"/>
  <c r="AN236" i="4"/>
  <c r="AO236" i="4" s="1"/>
  <c r="BB236" i="4" s="1"/>
  <c r="BC236" i="4" s="1"/>
  <c r="AN77" i="4"/>
  <c r="AO77" i="4" s="1"/>
  <c r="AN112" i="4"/>
  <c r="AO112" i="4" s="1"/>
  <c r="AN287" i="4"/>
  <c r="AO287" i="4" s="1"/>
  <c r="AN97" i="4"/>
  <c r="AO97" i="4" s="1"/>
  <c r="AN103" i="4"/>
  <c r="AO103" i="4" s="1"/>
  <c r="AN12" i="4"/>
  <c r="AO12" i="4" s="1"/>
  <c r="AN181" i="4"/>
  <c r="AO181" i="4" s="1"/>
  <c r="AN193" i="4"/>
  <c r="AO193" i="4" s="1"/>
  <c r="AN121" i="4"/>
  <c r="AO121" i="4" s="1"/>
  <c r="AN299" i="4"/>
  <c r="AO299" i="4" s="1"/>
  <c r="AN138" i="4"/>
  <c r="AO138" i="4" s="1"/>
  <c r="BB138" i="4" s="1"/>
  <c r="BC138" i="4" s="1"/>
  <c r="AN59" i="4"/>
  <c r="AO59" i="4" s="1"/>
  <c r="AN128" i="4"/>
  <c r="AO128" i="4" s="1"/>
  <c r="AN247" i="4"/>
  <c r="AO247" i="4" s="1"/>
  <c r="BB247" i="4" s="1"/>
  <c r="BC247" i="4" s="1"/>
  <c r="AN187" i="4"/>
  <c r="AO187" i="4" s="1"/>
  <c r="AN263" i="4"/>
  <c r="AO263" i="4" s="1"/>
  <c r="AN58" i="4"/>
  <c r="AO58" i="4" s="1"/>
  <c r="AN260" i="4"/>
  <c r="AO260" i="4" s="1"/>
  <c r="AN185" i="4"/>
  <c r="AO185" i="4" s="1"/>
  <c r="AN156" i="4"/>
  <c r="AO156" i="4" s="1"/>
  <c r="AN22" i="4"/>
  <c r="AO22" i="4" s="1"/>
  <c r="AN49" i="4"/>
  <c r="AO49" i="4" s="1"/>
  <c r="AN142" i="4"/>
  <c r="AO142" i="4" s="1"/>
  <c r="AN93" i="4"/>
  <c r="AO93" i="4" s="1"/>
  <c r="AN166" i="4"/>
  <c r="AO166" i="4" s="1"/>
  <c r="AN306" i="4"/>
  <c r="AO306" i="4" s="1"/>
  <c r="AN220" i="4"/>
  <c r="AO220" i="4" s="1"/>
  <c r="AN221" i="4"/>
  <c r="AO221" i="4" s="1"/>
  <c r="AN265" i="4"/>
  <c r="AN61" i="4"/>
  <c r="AO61" i="4" s="1"/>
  <c r="AN70" i="4"/>
  <c r="AN206" i="4"/>
  <c r="AO206" i="4" s="1"/>
  <c r="AN123" i="4"/>
  <c r="AO123" i="4" s="1"/>
  <c r="AN57" i="4"/>
  <c r="AO57" i="4" s="1"/>
  <c r="AN62" i="4"/>
  <c r="AO62" i="4" s="1"/>
  <c r="AN125" i="4"/>
  <c r="AO125" i="4" s="1"/>
  <c r="BB125" i="4" s="1"/>
  <c r="BC125" i="4" s="1"/>
  <c r="AN17" i="4"/>
  <c r="AO17" i="4" s="1"/>
  <c r="AN239" i="4"/>
  <c r="AO239" i="4" s="1"/>
  <c r="AN144" i="4"/>
  <c r="AO144" i="4" s="1"/>
  <c r="AN238" i="4"/>
  <c r="AO238" i="4" s="1"/>
  <c r="BB238" i="4" s="1"/>
  <c r="BC238" i="4" s="1"/>
  <c r="AN65" i="4"/>
  <c r="AO65" i="4" s="1"/>
  <c r="AN300" i="4"/>
  <c r="AO300" i="4" s="1"/>
  <c r="AN95" i="4"/>
  <c r="AO95" i="4" s="1"/>
  <c r="AN86" i="4"/>
  <c r="AO86" i="4" s="1"/>
  <c r="AN277" i="4"/>
  <c r="AO277" i="4" s="1"/>
  <c r="AN67" i="4"/>
  <c r="AO67" i="4" s="1"/>
  <c r="AN23" i="4"/>
  <c r="AO23" i="4" s="1"/>
  <c r="AN258" i="4"/>
  <c r="AO258" i="4" s="1"/>
  <c r="AN243" i="4"/>
  <c r="AO243" i="4" s="1"/>
  <c r="AN164" i="4"/>
  <c r="AO164" i="4" s="1"/>
  <c r="AN149" i="4"/>
  <c r="AO149" i="4" s="1"/>
  <c r="AN35" i="4"/>
  <c r="AO35" i="4" s="1"/>
  <c r="AN140" i="4"/>
  <c r="AO140" i="4" s="1"/>
  <c r="AN302" i="4"/>
  <c r="AO302" i="4" s="1"/>
  <c r="AN165" i="4"/>
  <c r="AO165" i="4" s="1"/>
  <c r="AN200" i="4"/>
  <c r="AO200" i="4" s="1"/>
  <c r="AN249" i="4"/>
  <c r="AO249" i="4" s="1"/>
  <c r="AN269" i="4"/>
  <c r="AO269" i="4" s="1"/>
  <c r="AN69" i="4"/>
  <c r="AO69" i="4" s="1"/>
  <c r="AN161" i="4"/>
  <c r="AO161" i="4" s="1"/>
  <c r="AN182" i="4"/>
  <c r="AO182" i="4" s="1"/>
  <c r="AI123" i="4"/>
  <c r="AJ123" i="4" s="1"/>
  <c r="AK123" i="4" s="1"/>
  <c r="AL123" i="4" s="1"/>
  <c r="AI174" i="4"/>
  <c r="AJ174" i="4" s="1"/>
  <c r="AK174" i="4" s="1"/>
  <c r="AL174" i="4" s="1"/>
  <c r="AI284" i="4"/>
  <c r="AJ284" i="4" s="1"/>
  <c r="AK284" i="4" s="1"/>
  <c r="AL284" i="4" s="1"/>
  <c r="AI182" i="4"/>
  <c r="AJ182" i="4" s="1"/>
  <c r="AK182" i="4" s="1"/>
  <c r="AL182" i="4" s="1"/>
  <c r="R23" i="4"/>
  <c r="S23" i="4" s="1"/>
  <c r="R43" i="4"/>
  <c r="S43" i="4" s="1"/>
  <c r="T43" i="4" s="1"/>
  <c r="R59" i="4"/>
  <c r="S59" i="4" s="1"/>
  <c r="T59" i="4" s="1"/>
  <c r="U59" i="4" s="1"/>
  <c r="R147" i="4"/>
  <c r="S147" i="4" s="1"/>
  <c r="T147" i="4" s="1"/>
  <c r="R155" i="4"/>
  <c r="S155" i="4" s="1"/>
  <c r="T155" i="4" s="1"/>
  <c r="U155" i="4" s="1"/>
  <c r="R184" i="4"/>
  <c r="S184" i="4" s="1"/>
  <c r="T184" i="4" s="1"/>
  <c r="R204" i="4"/>
  <c r="S204" i="4" s="1"/>
  <c r="T204" i="4" s="1"/>
  <c r="R217" i="4"/>
  <c r="S217" i="4" s="1"/>
  <c r="T217" i="4" s="1"/>
  <c r="U217" i="4" s="1"/>
  <c r="R266" i="4"/>
  <c r="S266" i="4" s="1"/>
  <c r="T266" i="4" s="1"/>
  <c r="U266" i="4" s="1"/>
  <c r="R286" i="4"/>
  <c r="S286" i="4" s="1"/>
  <c r="T286" i="4" s="1"/>
  <c r="R294" i="4"/>
  <c r="S294" i="4" s="1"/>
  <c r="T294" i="4" s="1"/>
  <c r="U294" i="4" s="1"/>
  <c r="R268" i="4"/>
  <c r="S268" i="4" s="1"/>
  <c r="T268" i="4" s="1"/>
  <c r="U268" i="4" s="1"/>
  <c r="R281" i="4"/>
  <c r="S281" i="4" s="1"/>
  <c r="T281" i="4" s="1"/>
  <c r="U281" i="4" s="1"/>
  <c r="R134" i="4"/>
  <c r="S134" i="4" s="1"/>
  <c r="R34" i="4"/>
  <c r="S34" i="4" s="1"/>
  <c r="T34" i="4" s="1"/>
  <c r="U34" i="4" s="1"/>
  <c r="R194" i="4"/>
  <c r="S194" i="4" s="1"/>
  <c r="R174" i="4"/>
  <c r="S174" i="4" s="1"/>
  <c r="T174" i="4" s="1"/>
  <c r="R66" i="4"/>
  <c r="S66" i="4" s="1"/>
  <c r="T66" i="4" s="1"/>
  <c r="R183" i="4"/>
  <c r="S183" i="4" s="1"/>
  <c r="T183" i="4" s="1"/>
  <c r="U183" i="4" s="1"/>
  <c r="R304" i="4"/>
  <c r="S304" i="4" s="1"/>
  <c r="T304" i="4" s="1"/>
  <c r="U304" i="4" s="1"/>
  <c r="R81" i="4"/>
  <c r="S81" i="4" s="1"/>
  <c r="T81" i="4" s="1"/>
  <c r="U81" i="4" s="1"/>
  <c r="R141" i="4"/>
  <c r="S141" i="4" s="1"/>
  <c r="T141" i="4" s="1"/>
  <c r="R90" i="4"/>
  <c r="S90" i="4" s="1"/>
  <c r="T90" i="4" s="1"/>
  <c r="U90" i="4" s="1"/>
  <c r="R211" i="4"/>
  <c r="S211" i="4" s="1"/>
  <c r="T211" i="4" s="1"/>
  <c r="U211" i="4" s="1"/>
  <c r="R265" i="4"/>
  <c r="S265" i="4" s="1"/>
  <c r="R260" i="4"/>
  <c r="S260" i="4" s="1"/>
  <c r="T260" i="4" s="1"/>
  <c r="U260" i="4" s="1"/>
  <c r="R157" i="4"/>
  <c r="S157" i="4" s="1"/>
  <c r="T157" i="4" s="1"/>
  <c r="U157" i="4" s="1"/>
  <c r="R29" i="4"/>
  <c r="S29" i="4" s="1"/>
  <c r="T29" i="4" s="1"/>
  <c r="U29" i="4" s="1"/>
  <c r="R236" i="4"/>
  <c r="S236" i="4" s="1"/>
  <c r="T236" i="4" s="1"/>
  <c r="U236" i="4" s="1"/>
  <c r="R20" i="4"/>
  <c r="S20" i="4" s="1"/>
  <c r="R202" i="4"/>
  <c r="S202" i="4" s="1"/>
  <c r="T202" i="4" s="1"/>
  <c r="U202" i="4" s="1"/>
  <c r="R240" i="4"/>
  <c r="S240" i="4" s="1"/>
  <c r="T240" i="4" s="1"/>
  <c r="U240" i="4" s="1"/>
  <c r="R114" i="4"/>
  <c r="S114" i="4" s="1"/>
  <c r="T114" i="4" s="1"/>
  <c r="U114" i="4" s="1"/>
  <c r="R187" i="4"/>
  <c r="S187" i="4" s="1"/>
  <c r="T187" i="4" s="1"/>
  <c r="U187" i="4" s="1"/>
  <c r="R76" i="4"/>
  <c r="S76" i="4" s="1"/>
  <c r="T76" i="4" s="1"/>
  <c r="U76" i="4" s="1"/>
  <c r="R86" i="4"/>
  <c r="S86" i="4" s="1"/>
  <c r="T86" i="4" s="1"/>
  <c r="R42" i="4"/>
  <c r="S42" i="4" s="1"/>
  <c r="T42" i="4" s="1"/>
  <c r="R133" i="4"/>
  <c r="S133" i="4" s="1"/>
  <c r="R216" i="4"/>
  <c r="S216" i="4" s="1"/>
  <c r="T216" i="4" s="1"/>
  <c r="U216" i="4" s="1"/>
  <c r="R161" i="4"/>
  <c r="S161" i="4" s="1"/>
  <c r="T161" i="4" s="1"/>
  <c r="U161" i="4" s="1"/>
  <c r="R280" i="4"/>
  <c r="S280" i="4" s="1"/>
  <c r="T280" i="4" s="1"/>
  <c r="U280" i="4" s="1"/>
  <c r="R182" i="4"/>
  <c r="S182" i="4" s="1"/>
  <c r="T182" i="4" s="1"/>
  <c r="U182" i="4" s="1"/>
  <c r="R13" i="4"/>
  <c r="S13" i="4" s="1"/>
  <c r="T13" i="4" s="1"/>
  <c r="U13" i="4" s="1"/>
  <c r="R126" i="4"/>
  <c r="S126" i="4" s="1"/>
  <c r="T126" i="4" s="1"/>
  <c r="U126" i="4" s="1"/>
  <c r="R57" i="4"/>
  <c r="S57" i="4" s="1"/>
  <c r="T57" i="4" s="1"/>
  <c r="R245" i="4"/>
  <c r="S245" i="4" s="1"/>
  <c r="T245" i="4" s="1"/>
  <c r="R105" i="4"/>
  <c r="S105" i="4" s="1"/>
  <c r="T105" i="4" s="1"/>
  <c r="R94" i="4"/>
  <c r="S94" i="4" s="1"/>
  <c r="T94" i="4" s="1"/>
  <c r="U94" i="4" s="1"/>
  <c r="R125" i="4"/>
  <c r="S125" i="4" s="1"/>
  <c r="R203" i="4"/>
  <c r="S203" i="4" s="1"/>
  <c r="T203" i="4" s="1"/>
  <c r="U203" i="4" s="1"/>
  <c r="R206" i="4"/>
  <c r="S206" i="4" s="1"/>
  <c r="T206" i="4" s="1"/>
  <c r="U206" i="4" s="1"/>
  <c r="R297" i="4"/>
  <c r="S297" i="4" s="1"/>
  <c r="T297" i="4" s="1"/>
  <c r="U297" i="4" s="1"/>
  <c r="R37" i="4"/>
  <c r="S37" i="4" s="1"/>
  <c r="R228" i="4"/>
  <c r="S228" i="4" s="1"/>
  <c r="R285" i="4"/>
  <c r="S285" i="4" s="1"/>
  <c r="T285" i="4" s="1"/>
  <c r="U285" i="4" s="1"/>
  <c r="R85" i="4"/>
  <c r="S85" i="4" s="1"/>
  <c r="T85" i="4" s="1"/>
  <c r="U85" i="4" s="1"/>
  <c r="R256" i="4"/>
  <c r="S256" i="4" s="1"/>
  <c r="T256" i="4" s="1"/>
  <c r="U256" i="4" s="1"/>
  <c r="R145" i="4"/>
  <c r="S145" i="4" s="1"/>
  <c r="R117" i="4"/>
  <c r="S117" i="4" s="1"/>
  <c r="T117" i="4" s="1"/>
  <c r="U117" i="4" s="1"/>
  <c r="R22" i="4"/>
  <c r="S22" i="4" s="1"/>
  <c r="T22" i="4" s="1"/>
  <c r="U22" i="4" s="1"/>
  <c r="R158" i="4"/>
  <c r="S158" i="4" s="1"/>
  <c r="R101" i="4"/>
  <c r="S101" i="4" s="1"/>
  <c r="R82" i="4"/>
  <c r="S82" i="4" s="1"/>
  <c r="T82" i="4" s="1"/>
  <c r="U82" i="4" s="1"/>
  <c r="R301" i="4"/>
  <c r="S301" i="4" s="1"/>
  <c r="T301" i="4" s="1"/>
  <c r="U301" i="4" s="1"/>
  <c r="R253" i="4"/>
  <c r="S253" i="4" s="1"/>
  <c r="T253" i="4" s="1"/>
  <c r="U253" i="4" s="1"/>
  <c r="R154" i="4"/>
  <c r="S154" i="4" s="1"/>
  <c r="T154" i="4" s="1"/>
  <c r="R175" i="4"/>
  <c r="S175" i="4" s="1"/>
  <c r="T175" i="4" s="1"/>
  <c r="U175" i="4" s="1"/>
  <c r="R170" i="4"/>
  <c r="S170" i="4" s="1"/>
  <c r="T170" i="4" s="1"/>
  <c r="U170" i="4" s="1"/>
  <c r="R118" i="4"/>
  <c r="S118" i="4" s="1"/>
  <c r="T118" i="4" s="1"/>
  <c r="R122" i="4"/>
  <c r="S122" i="4" s="1"/>
  <c r="T122" i="4" s="1"/>
  <c r="U122" i="4" s="1"/>
  <c r="R52" i="4"/>
  <c r="S52" i="4" s="1"/>
  <c r="T52" i="4" s="1"/>
  <c r="U52" i="4" s="1"/>
  <c r="R148" i="4"/>
  <c r="S148" i="4" s="1"/>
  <c r="T148" i="4" s="1"/>
  <c r="U148" i="4" s="1"/>
  <c r="R243" i="4"/>
  <c r="S243" i="4" s="1"/>
  <c r="T243" i="4" s="1"/>
  <c r="R291" i="4"/>
  <c r="S291" i="4" s="1"/>
  <c r="T291" i="4" s="1"/>
  <c r="R61" i="4"/>
  <c r="S61" i="4" s="1"/>
  <c r="T61" i="4" s="1"/>
  <c r="U61" i="4" s="1"/>
  <c r="R225" i="4"/>
  <c r="S225" i="4" s="1"/>
  <c r="T225" i="4" s="1"/>
  <c r="U225" i="4" s="1"/>
  <c r="R169" i="4"/>
  <c r="S169" i="4" s="1"/>
  <c r="R45" i="4"/>
  <c r="S45" i="4" s="1"/>
  <c r="T45" i="4" s="1"/>
  <c r="R239" i="4"/>
  <c r="S239" i="4" s="1"/>
  <c r="T239" i="4" s="1"/>
  <c r="U239" i="4" s="1"/>
  <c r="R257" i="4"/>
  <c r="S257" i="4" s="1"/>
  <c r="T257" i="4" s="1"/>
  <c r="U257" i="4" s="1"/>
  <c r="R223" i="4"/>
  <c r="S223" i="4" s="1"/>
  <c r="T223" i="4" s="1"/>
  <c r="R27" i="4"/>
  <c r="S27" i="4" s="1"/>
  <c r="R35" i="4"/>
  <c r="S35" i="4" s="1"/>
  <c r="T35" i="4" s="1"/>
  <c r="U35" i="4" s="1"/>
  <c r="R99" i="4"/>
  <c r="S99" i="4" s="1"/>
  <c r="T99" i="4" s="1"/>
  <c r="U99" i="4" s="1"/>
  <c r="R107" i="4"/>
  <c r="S107" i="4" s="1"/>
  <c r="T107" i="4" s="1"/>
  <c r="U107" i="4" s="1"/>
  <c r="R123" i="4"/>
  <c r="S123" i="4" s="1"/>
  <c r="R135" i="4"/>
  <c r="S135" i="4" s="1"/>
  <c r="T135" i="4" s="1"/>
  <c r="U135" i="4" s="1"/>
  <c r="R167" i="4"/>
  <c r="S167" i="4" s="1"/>
  <c r="T167" i="4" s="1"/>
  <c r="U167" i="4" s="1"/>
  <c r="R196" i="4"/>
  <c r="S196" i="4" s="1"/>
  <c r="R208" i="4"/>
  <c r="S208" i="4" s="1"/>
  <c r="T208" i="4" s="1"/>
  <c r="R222" i="4"/>
  <c r="S222" i="4" s="1"/>
  <c r="T222" i="4" s="1"/>
  <c r="U222" i="4" s="1"/>
  <c r="R234" i="4"/>
  <c r="S234" i="4" s="1"/>
  <c r="T234" i="4" s="1"/>
  <c r="U234" i="4" s="1"/>
  <c r="R250" i="4"/>
  <c r="S250" i="4" s="1"/>
  <c r="T250" i="4" s="1"/>
  <c r="R274" i="4"/>
  <c r="S274" i="4" s="1"/>
  <c r="T274" i="4" s="1"/>
  <c r="R302" i="4"/>
  <c r="S302" i="4" s="1"/>
  <c r="T302" i="4" s="1"/>
  <c r="U302" i="4" s="1"/>
  <c r="R38" i="4"/>
  <c r="S38" i="4" s="1"/>
  <c r="T38" i="4" s="1"/>
  <c r="U38" i="4" s="1"/>
  <c r="R28" i="4"/>
  <c r="S28" i="4" s="1"/>
  <c r="R78" i="4"/>
  <c r="S78" i="4" s="1"/>
  <c r="T78" i="4" s="1"/>
  <c r="U78" i="4" s="1"/>
  <c r="R113" i="4"/>
  <c r="S113" i="4" s="1"/>
  <c r="T113" i="4" s="1"/>
  <c r="U113" i="4" s="1"/>
  <c r="R152" i="4"/>
  <c r="S152" i="4" s="1"/>
  <c r="T152" i="4" s="1"/>
  <c r="U152" i="4" s="1"/>
  <c r="R130" i="4"/>
  <c r="S130" i="4" s="1"/>
  <c r="T130" i="4" s="1"/>
  <c r="U130" i="4" s="1"/>
  <c r="R165" i="4"/>
  <c r="S165" i="4" s="1"/>
  <c r="T165" i="4" s="1"/>
  <c r="U165" i="4" s="1"/>
  <c r="R219" i="4"/>
  <c r="S219" i="4" s="1"/>
  <c r="T219" i="4" s="1"/>
  <c r="U219" i="4" s="1"/>
  <c r="R58" i="4"/>
  <c r="S58" i="4" s="1"/>
  <c r="T58" i="4" s="1"/>
  <c r="U58" i="4" s="1"/>
  <c r="R272" i="4"/>
  <c r="S272" i="4" s="1"/>
  <c r="T272" i="4" s="1"/>
  <c r="U272" i="4" s="1"/>
  <c r="R17" i="4"/>
  <c r="S17" i="4" s="1"/>
  <c r="T17" i="4" s="1"/>
  <c r="R32" i="4"/>
  <c r="S32" i="4" s="1"/>
  <c r="T32" i="4" s="1"/>
  <c r="U32" i="4" s="1"/>
  <c r="R48" i="4"/>
  <c r="S48" i="4" s="1"/>
  <c r="T48" i="4" s="1"/>
  <c r="U48" i="4" s="1"/>
  <c r="R56" i="4"/>
  <c r="S56" i="4" s="1"/>
  <c r="T56" i="4" s="1"/>
  <c r="R68" i="4"/>
  <c r="S68" i="4" s="1"/>
  <c r="T68" i="4" s="1"/>
  <c r="R96" i="4"/>
  <c r="S96" i="4" s="1"/>
  <c r="T96" i="4" s="1"/>
  <c r="U96" i="4" s="1"/>
  <c r="R112" i="4"/>
  <c r="S112" i="4" s="1"/>
  <c r="T112" i="4" s="1"/>
  <c r="U112" i="4" s="1"/>
  <c r="R136" i="4"/>
  <c r="S136" i="4" s="1"/>
  <c r="T136" i="4" s="1"/>
  <c r="U136" i="4" s="1"/>
  <c r="R156" i="4"/>
  <c r="S156" i="4" s="1"/>
  <c r="T156" i="4" s="1"/>
  <c r="R160" i="4"/>
  <c r="S160" i="4" s="1"/>
  <c r="T160" i="4" s="1"/>
  <c r="U160" i="4" s="1"/>
  <c r="R164" i="4"/>
  <c r="S164" i="4" s="1"/>
  <c r="T164" i="4" s="1"/>
  <c r="U164" i="4" s="1"/>
  <c r="R173" i="4"/>
  <c r="S173" i="4" s="1"/>
  <c r="T173" i="4" s="1"/>
  <c r="R193" i="4"/>
  <c r="S193" i="4" s="1"/>
  <c r="R218" i="4"/>
  <c r="S218" i="4" s="1"/>
  <c r="T218" i="4" s="1"/>
  <c r="U218" i="4" s="1"/>
  <c r="R231" i="4"/>
  <c r="S231" i="4" s="1"/>
  <c r="T231" i="4" s="1"/>
  <c r="U231" i="4" s="1"/>
  <c r="R235" i="4"/>
  <c r="S235" i="4" s="1"/>
  <c r="T235" i="4" s="1"/>
  <c r="R255" i="4"/>
  <c r="S255" i="4" s="1"/>
  <c r="T255" i="4" s="1"/>
  <c r="U255" i="4" s="1"/>
  <c r="R271" i="4"/>
  <c r="S271" i="4" s="1"/>
  <c r="T271" i="4" s="1"/>
  <c r="U271" i="4" s="1"/>
  <c r="R295" i="4"/>
  <c r="S295" i="4" s="1"/>
  <c r="T295" i="4" s="1"/>
  <c r="U295" i="4" s="1"/>
  <c r="R299" i="4"/>
  <c r="S299" i="4" s="1"/>
  <c r="T299" i="4" s="1"/>
  <c r="R220" i="4"/>
  <c r="S220" i="4" s="1"/>
  <c r="T220" i="4" s="1"/>
  <c r="U220" i="4" s="1"/>
  <c r="R251" i="4"/>
  <c r="S251" i="4" s="1"/>
  <c r="T251" i="4" s="1"/>
  <c r="U251" i="4" s="1"/>
  <c r="R241" i="4"/>
  <c r="S241" i="4" s="1"/>
  <c r="R25" i="4"/>
  <c r="S25" i="4" s="1"/>
  <c r="T25" i="4" s="1"/>
  <c r="U25" i="4" s="1"/>
  <c r="R261" i="4"/>
  <c r="S261" i="4" s="1"/>
  <c r="T261" i="4" s="1"/>
  <c r="U261" i="4" s="1"/>
  <c r="R197" i="4"/>
  <c r="S197" i="4" s="1"/>
  <c r="T197" i="4" s="1"/>
  <c r="U197" i="4" s="1"/>
  <c r="R77" i="4"/>
  <c r="S77" i="4" s="1"/>
  <c r="T77" i="4" s="1"/>
  <c r="U77" i="4" s="1"/>
  <c r="R210" i="4"/>
  <c r="S210" i="4" s="1"/>
  <c r="T210" i="4" s="1"/>
  <c r="R50" i="4"/>
  <c r="S50" i="4" s="1"/>
  <c r="R92" i="4"/>
  <c r="S92" i="4" s="1"/>
  <c r="T92" i="4" s="1"/>
  <c r="U92" i="4" s="1"/>
  <c r="R229" i="4"/>
  <c r="S229" i="4" s="1"/>
  <c r="T229" i="4" s="1"/>
  <c r="U229" i="4" s="1"/>
  <c r="R180" i="4"/>
  <c r="S180" i="4" s="1"/>
  <c r="T180" i="4" s="1"/>
  <c r="U180" i="4" s="1"/>
  <c r="R75" i="4"/>
  <c r="S75" i="4" s="1"/>
  <c r="T75" i="4" s="1"/>
  <c r="U75" i="4" s="1"/>
  <c r="R65" i="4"/>
  <c r="S65" i="4" s="1"/>
  <c r="T65" i="4" s="1"/>
  <c r="U65" i="4" s="1"/>
  <c r="R163" i="4"/>
  <c r="S163" i="4" s="1"/>
  <c r="T163" i="4" s="1"/>
  <c r="U163" i="4" s="1"/>
  <c r="R191" i="4"/>
  <c r="S191" i="4" s="1"/>
  <c r="R259" i="4"/>
  <c r="S259" i="4" s="1"/>
  <c r="T259" i="4" s="1"/>
  <c r="R282" i="4"/>
  <c r="S282" i="4" s="1"/>
  <c r="T282" i="4" s="1"/>
  <c r="U282" i="4" s="1"/>
  <c r="R284" i="4"/>
  <c r="S284" i="4" s="1"/>
  <c r="T284" i="4" s="1"/>
  <c r="U284" i="4" s="1"/>
  <c r="R67" i="4"/>
  <c r="S67" i="4" s="1"/>
  <c r="R166" i="4"/>
  <c r="S166" i="4" s="1"/>
  <c r="T166" i="4" s="1"/>
  <c r="U166" i="4" s="1"/>
  <c r="R205" i="4"/>
  <c r="S205" i="4" s="1"/>
  <c r="T205" i="4" s="1"/>
  <c r="U205" i="4" s="1"/>
  <c r="R190" i="4"/>
  <c r="S190" i="4" s="1"/>
  <c r="T190" i="4" s="1"/>
  <c r="U190" i="4" s="1"/>
  <c r="R12" i="4"/>
  <c r="S12" i="4" s="1"/>
  <c r="T12" i="4" s="1"/>
  <c r="U12" i="4" s="1"/>
  <c r="R15" i="4"/>
  <c r="S15" i="4" s="1"/>
  <c r="R31" i="4"/>
  <c r="S31" i="4" s="1"/>
  <c r="T31" i="4" s="1"/>
  <c r="U31" i="4" s="1"/>
  <c r="R39" i="4"/>
  <c r="S39" i="4" s="1"/>
  <c r="T39" i="4" s="1"/>
  <c r="U39" i="4" s="1"/>
  <c r="R87" i="4"/>
  <c r="S87" i="4" s="1"/>
  <c r="T87" i="4" s="1"/>
  <c r="R95" i="4"/>
  <c r="S95" i="4" s="1"/>
  <c r="T95" i="4" s="1"/>
  <c r="R103" i="4"/>
  <c r="S103" i="4" s="1"/>
  <c r="T103" i="4" s="1"/>
  <c r="U103" i="4" s="1"/>
  <c r="R119" i="4"/>
  <c r="S119" i="4" s="1"/>
  <c r="T119" i="4" s="1"/>
  <c r="U119" i="4" s="1"/>
  <c r="R139" i="4"/>
  <c r="S139" i="4" s="1"/>
  <c r="T139" i="4" s="1"/>
  <c r="U139" i="4" s="1"/>
  <c r="R159" i="4"/>
  <c r="S159" i="4" s="1"/>
  <c r="R230" i="4"/>
  <c r="S230" i="4" s="1"/>
  <c r="T230" i="4" s="1"/>
  <c r="U230" i="4" s="1"/>
  <c r="R238" i="4"/>
  <c r="S238" i="4" s="1"/>
  <c r="T238" i="4" s="1"/>
  <c r="U238" i="4" s="1"/>
  <c r="R258" i="4"/>
  <c r="S258" i="4" s="1"/>
  <c r="T258" i="4" s="1"/>
  <c r="R70" i="4"/>
  <c r="S70" i="4" s="1"/>
  <c r="T70" i="4" s="1"/>
  <c r="R72" i="4"/>
  <c r="S72" i="4" s="1"/>
  <c r="T72" i="4" s="1"/>
  <c r="U72" i="4" s="1"/>
  <c r="R279" i="4"/>
  <c r="S279" i="4" s="1"/>
  <c r="T279" i="4" s="1"/>
  <c r="R53" i="4"/>
  <c r="S53" i="4" s="1"/>
  <c r="T53" i="4" s="1"/>
  <c r="U53" i="4" s="1"/>
  <c r="R120" i="4"/>
  <c r="S120" i="4" s="1"/>
  <c r="T120" i="4" s="1"/>
  <c r="R199" i="4"/>
  <c r="S199" i="4" s="1"/>
  <c r="T199" i="4" s="1"/>
  <c r="U199" i="4" s="1"/>
  <c r="R74" i="4"/>
  <c r="S74" i="4" s="1"/>
  <c r="T74" i="4" s="1"/>
  <c r="U74" i="4" s="1"/>
  <c r="R267" i="4"/>
  <c r="S267" i="4" s="1"/>
  <c r="R201" i="4"/>
  <c r="S201" i="4" s="1"/>
  <c r="R232" i="4"/>
  <c r="S232" i="4" s="1"/>
  <c r="T232" i="4" s="1"/>
  <c r="U232" i="4" s="1"/>
  <c r="R303" i="4"/>
  <c r="S303" i="4" s="1"/>
  <c r="T303" i="4" s="1"/>
  <c r="U303" i="4" s="1"/>
  <c r="T101" i="4"/>
  <c r="U101" i="4" s="1"/>
  <c r="T265" i="4"/>
  <c r="U265" i="4" s="1"/>
  <c r="T158" i="4"/>
  <c r="U158" i="4" s="1"/>
  <c r="T196" i="4"/>
  <c r="T145" i="4"/>
  <c r="U145" i="4" s="1"/>
  <c r="T159" i="4"/>
  <c r="T228" i="4"/>
  <c r="U228" i="4" s="1"/>
  <c r="T37" i="4"/>
  <c r="U37" i="4" s="1"/>
  <c r="T194" i="4"/>
  <c r="U194" i="4" s="1"/>
  <c r="T125" i="4"/>
  <c r="U125" i="4" s="1"/>
  <c r="T123" i="4"/>
  <c r="U123" i="4" s="1"/>
  <c r="T27" i="4"/>
  <c r="T134" i="4"/>
  <c r="U134" i="4" s="1"/>
  <c r="T193" i="4"/>
  <c r="U193" i="4" s="1"/>
  <c r="T267" i="4"/>
  <c r="T15" i="4"/>
  <c r="U15" i="4" s="1"/>
  <c r="T28" i="4"/>
  <c r="U28" i="4" s="1"/>
  <c r="T241" i="4"/>
  <c r="U241" i="4" s="1"/>
  <c r="T191" i="4"/>
  <c r="U191" i="4" s="1"/>
  <c r="T23" i="4"/>
  <c r="U23" i="4" s="1"/>
  <c r="T133" i="4"/>
  <c r="U133" i="4" s="1"/>
  <c r="T169" i="4"/>
  <c r="T67" i="4"/>
  <c r="U67" i="4" s="1"/>
  <c r="T201" i="4"/>
  <c r="U201" i="4" s="1"/>
  <c r="T50" i="4"/>
  <c r="U50" i="4" s="1"/>
  <c r="T20" i="4"/>
  <c r="AT297" i="4"/>
  <c r="AU297" i="4" s="1"/>
  <c r="AT16" i="4"/>
  <c r="AU16" i="4" s="1"/>
  <c r="BB16" i="4" s="1"/>
  <c r="BC16" i="4" s="1"/>
  <c r="AT201" i="4"/>
  <c r="AU201" i="4" s="1"/>
  <c r="AT290" i="4"/>
  <c r="AU290" i="4" s="1"/>
  <c r="AT250" i="4"/>
  <c r="AU250" i="4" s="1"/>
  <c r="AT134" i="4"/>
  <c r="AU134" i="4" s="1"/>
  <c r="AT21" i="4"/>
  <c r="AU21" i="4" s="1"/>
  <c r="BB21" i="4" s="1"/>
  <c r="BC21" i="4" s="1"/>
  <c r="AT182" i="4"/>
  <c r="AU182" i="4" s="1"/>
  <c r="AT273" i="4"/>
  <c r="AU273" i="4" s="1"/>
  <c r="AT162" i="4"/>
  <c r="AU162" i="4" s="1"/>
  <c r="AT73" i="4"/>
  <c r="AU73" i="4" s="1"/>
  <c r="AT26" i="4"/>
  <c r="AU26" i="4" s="1"/>
  <c r="AT256" i="4"/>
  <c r="AU256" i="4" s="1"/>
  <c r="AT29" i="4"/>
  <c r="AU29" i="4" s="1"/>
  <c r="AT261" i="4"/>
  <c r="AU261" i="4" s="1"/>
  <c r="AT163" i="4"/>
  <c r="AU163" i="4" s="1"/>
  <c r="AT140" i="4"/>
  <c r="AU140" i="4" s="1"/>
  <c r="AT81" i="4"/>
  <c r="AU81" i="4" s="1"/>
  <c r="BB81" i="4" s="1"/>
  <c r="BC81" i="4" s="1"/>
  <c r="AT69" i="4"/>
  <c r="AU69" i="4" s="1"/>
  <c r="AT195" i="4"/>
  <c r="AU195" i="4" s="1"/>
  <c r="BB195" i="4" s="1"/>
  <c r="BC195" i="4" s="1"/>
  <c r="AT31" i="4"/>
  <c r="AU31" i="4" s="1"/>
  <c r="AT170" i="4"/>
  <c r="AU170" i="4" s="1"/>
  <c r="AT151" i="4"/>
  <c r="AU151" i="4" s="1"/>
  <c r="AT270" i="4"/>
  <c r="AU270" i="4" s="1"/>
  <c r="AT210" i="4"/>
  <c r="AU210" i="4" s="1"/>
  <c r="AT175" i="4"/>
  <c r="AU175" i="4" s="1"/>
  <c r="AT221" i="4"/>
  <c r="AU221" i="4" s="1"/>
  <c r="AT92" i="4"/>
  <c r="AU92" i="4" s="1"/>
  <c r="BB92" i="4" s="1"/>
  <c r="BC92" i="4" s="1"/>
  <c r="AT184" i="4"/>
  <c r="AU184" i="4" s="1"/>
  <c r="AT200" i="4"/>
  <c r="AU200" i="4" s="1"/>
  <c r="BB200" i="4" s="1"/>
  <c r="BC200" i="4" s="1"/>
  <c r="AT266" i="4"/>
  <c r="AU266" i="4" s="1"/>
  <c r="AT76" i="4"/>
  <c r="AU76" i="4" s="1"/>
  <c r="BB76" i="4" s="1"/>
  <c r="BC76" i="4" s="1"/>
  <c r="AT191" i="4"/>
  <c r="AU191" i="4" s="1"/>
  <c r="AT244" i="4"/>
  <c r="AU244" i="4" s="1"/>
  <c r="AT211" i="4"/>
  <c r="AU211" i="4" s="1"/>
  <c r="BB211" i="4" s="1"/>
  <c r="BC211" i="4" s="1"/>
  <c r="AT285" i="4"/>
  <c r="AU285" i="4" s="1"/>
  <c r="AT249" i="4"/>
  <c r="AU249" i="4" s="1"/>
  <c r="AT147" i="4"/>
  <c r="AU147" i="4" s="1"/>
  <c r="AT255" i="4"/>
  <c r="AU255" i="4" s="1"/>
  <c r="AT24" i="4"/>
  <c r="AU24" i="4" s="1"/>
  <c r="AT96" i="4"/>
  <c r="AU96" i="4" s="1"/>
  <c r="AT177" i="4"/>
  <c r="AU177" i="4" s="1"/>
  <c r="AT223" i="4"/>
  <c r="AU223" i="4" s="1"/>
  <c r="AT84" i="4"/>
  <c r="AU84" i="4" s="1"/>
  <c r="AT80" i="4"/>
  <c r="AU80" i="4" s="1"/>
  <c r="AT288" i="4"/>
  <c r="AU288" i="4" s="1"/>
  <c r="AT66" i="4"/>
  <c r="AU66" i="4" s="1"/>
  <c r="AT30" i="4"/>
  <c r="AU30" i="4" s="1"/>
  <c r="BB30" i="4" s="1"/>
  <c r="BC30" i="4" s="1"/>
  <c r="AT116" i="4"/>
  <c r="AU116" i="4" s="1"/>
  <c r="AT54" i="4"/>
  <c r="AU54" i="4" s="1"/>
  <c r="BB54" i="4" s="1"/>
  <c r="AT193" i="4"/>
  <c r="AU193" i="4" s="1"/>
  <c r="AT248" i="4"/>
  <c r="AU248" i="4" s="1"/>
  <c r="BB248" i="4" s="1"/>
  <c r="BC248" i="4" s="1"/>
  <c r="AT260" i="4"/>
  <c r="AU260" i="4" s="1"/>
  <c r="AT271" i="4"/>
  <c r="AU271" i="4" s="1"/>
  <c r="AT176" i="4"/>
  <c r="AU176" i="4" s="1"/>
  <c r="AT194" i="4"/>
  <c r="AU194" i="4" s="1"/>
  <c r="AT286" i="4"/>
  <c r="AU286" i="4" s="1"/>
  <c r="BB286" i="4" s="1"/>
  <c r="BC286" i="4" s="1"/>
  <c r="AT282" i="4"/>
  <c r="AU282" i="4" s="1"/>
  <c r="AT264" i="4"/>
  <c r="AU264" i="4" s="1"/>
  <c r="AT45" i="4"/>
  <c r="AU45" i="4" s="1"/>
  <c r="BB45" i="4" s="1"/>
  <c r="AT41" i="4"/>
  <c r="AU41" i="4" s="1"/>
  <c r="AT246" i="4"/>
  <c r="AU246" i="4" s="1"/>
  <c r="AT132" i="4"/>
  <c r="AU132" i="4" s="1"/>
  <c r="AT51" i="4"/>
  <c r="AU51" i="4" s="1"/>
  <c r="AT202" i="4"/>
  <c r="AU202" i="4" s="1"/>
  <c r="AT9" i="4"/>
  <c r="AU9" i="4" s="1"/>
  <c r="BB9" i="4" s="1"/>
  <c r="BC9" i="4" s="1"/>
  <c r="AT50" i="4"/>
  <c r="AU50" i="4" s="1"/>
  <c r="AT14" i="4"/>
  <c r="AU14" i="4" s="1"/>
  <c r="AT238" i="4"/>
  <c r="AU238" i="4" s="1"/>
  <c r="AT196" i="4"/>
  <c r="AU196" i="4" s="1"/>
  <c r="AT148" i="4"/>
  <c r="AU148" i="4" s="1"/>
  <c r="AT207" i="4"/>
  <c r="AU207" i="4" s="1"/>
  <c r="AT117" i="4"/>
  <c r="AU117" i="4" s="1"/>
  <c r="AT43" i="4"/>
  <c r="AU43" i="4" s="1"/>
  <c r="AT58" i="4"/>
  <c r="AU58" i="4" s="1"/>
  <c r="AT240" i="4"/>
  <c r="AU240" i="4" s="1"/>
  <c r="AT137" i="4"/>
  <c r="AU137" i="4" s="1"/>
  <c r="AT185" i="4"/>
  <c r="AU185" i="4" s="1"/>
  <c r="AT102" i="4"/>
  <c r="AU102" i="4" s="1"/>
  <c r="AT209" i="4"/>
  <c r="AU209" i="4" s="1"/>
  <c r="AT55" i="4"/>
  <c r="AU55" i="4" s="1"/>
  <c r="AT67" i="4"/>
  <c r="AU67" i="4" s="1"/>
  <c r="AT78" i="4"/>
  <c r="AU78" i="4" s="1"/>
  <c r="AT197" i="4"/>
  <c r="AU197" i="4" s="1"/>
  <c r="AT93" i="4"/>
  <c r="AU93" i="4" s="1"/>
  <c r="AT180" i="4"/>
  <c r="AU180" i="4" s="1"/>
  <c r="AT187" i="4"/>
  <c r="AU187" i="4" s="1"/>
  <c r="AT152" i="4"/>
  <c r="AU152" i="4" s="1"/>
  <c r="AT105" i="4"/>
  <c r="AU105" i="4" s="1"/>
  <c r="AT95" i="4"/>
  <c r="AU95" i="4" s="1"/>
  <c r="BB95" i="4" s="1"/>
  <c r="BC95" i="4" s="1"/>
  <c r="AT224" i="4"/>
  <c r="AU224" i="4" s="1"/>
  <c r="AT56" i="4"/>
  <c r="AU56" i="4" s="1"/>
  <c r="AT101" i="4"/>
  <c r="AU101" i="4" s="1"/>
  <c r="AT68" i="4"/>
  <c r="AU68" i="4" s="1"/>
  <c r="AT289" i="4"/>
  <c r="AU289" i="4" s="1"/>
  <c r="AT161" i="4"/>
  <c r="AU161" i="4" s="1"/>
  <c r="AT268" i="4"/>
  <c r="AU268" i="4" s="1"/>
  <c r="AT144" i="4"/>
  <c r="AU144" i="4" s="1"/>
  <c r="BB144" i="4" s="1"/>
  <c r="BC144" i="4" s="1"/>
  <c r="AT141" i="4"/>
  <c r="AU141" i="4" s="1"/>
  <c r="BB141" i="4" s="1"/>
  <c r="BC141" i="4" s="1"/>
  <c r="AT97" i="4"/>
  <c r="AU97" i="4" s="1"/>
  <c r="AT303" i="4"/>
  <c r="AU303" i="4" s="1"/>
  <c r="AT229" i="4"/>
  <c r="AU229" i="4" s="1"/>
  <c r="BB229" i="4" s="1"/>
  <c r="BC229" i="4" s="1"/>
  <c r="AT189" i="4"/>
  <c r="AU189" i="4" s="1"/>
  <c r="AT284" i="4"/>
  <c r="AU284" i="4" s="1"/>
  <c r="AT174" i="4"/>
  <c r="AU174" i="4" s="1"/>
  <c r="AT72" i="4"/>
  <c r="AU72" i="4" s="1"/>
  <c r="BB72" i="4" s="1"/>
  <c r="BC72" i="4" s="1"/>
  <c r="AT62" i="4"/>
  <c r="AU62" i="4" s="1"/>
  <c r="AT186" i="4"/>
  <c r="AU186" i="4" s="1"/>
  <c r="AT214" i="4"/>
  <c r="AU214" i="4" s="1"/>
  <c r="AT108" i="4"/>
  <c r="AU108" i="4" s="1"/>
  <c r="AT222" i="4"/>
  <c r="AU222" i="4" s="1"/>
  <c r="AT90" i="4"/>
  <c r="AU90" i="4" s="1"/>
  <c r="BB90" i="4" s="1"/>
  <c r="BC90" i="4" s="1"/>
  <c r="AT216" i="4"/>
  <c r="AU216" i="4" s="1"/>
  <c r="AT136" i="4"/>
  <c r="AU136" i="4" s="1"/>
  <c r="AT296" i="4"/>
  <c r="AU296" i="4" s="1"/>
  <c r="AT118" i="4"/>
  <c r="AU118" i="4" s="1"/>
  <c r="BB118" i="4" s="1"/>
  <c r="BC118" i="4" s="1"/>
  <c r="AT169" i="4"/>
  <c r="AU169" i="4" s="1"/>
  <c r="AT305" i="4"/>
  <c r="AU305" i="4" s="1"/>
  <c r="AT231" i="4"/>
  <c r="AU231" i="4" s="1"/>
  <c r="AT243" i="4"/>
  <c r="AU243" i="4" s="1"/>
  <c r="AT259" i="4"/>
  <c r="AU259" i="4" s="1"/>
  <c r="AT10" i="4"/>
  <c r="AU10" i="4" s="1"/>
  <c r="AT146" i="4"/>
  <c r="AU146" i="4" s="1"/>
  <c r="AT40" i="4"/>
  <c r="AU40" i="4" s="1"/>
  <c r="AT154" i="4"/>
  <c r="AU154" i="4" s="1"/>
  <c r="AT213" i="4"/>
  <c r="AU213" i="4" s="1"/>
  <c r="AT36" i="4"/>
  <c r="AU36" i="4" s="1"/>
  <c r="AT227" i="4"/>
  <c r="AU227" i="4" s="1"/>
  <c r="AT88" i="4"/>
  <c r="AU88" i="4" s="1"/>
  <c r="BB88" i="4" s="1"/>
  <c r="BC88" i="4" s="1"/>
  <c r="AT212" i="4"/>
  <c r="AU212" i="4" s="1"/>
  <c r="BB212" i="4" s="1"/>
  <c r="BC212" i="4" s="1"/>
  <c r="AT63" i="4"/>
  <c r="AU63" i="4" s="1"/>
  <c r="AT34" i="4"/>
  <c r="AU34" i="4" s="1"/>
  <c r="BB34" i="4" s="1"/>
  <c r="BC34" i="4" s="1"/>
  <c r="AT71" i="4"/>
  <c r="AU71" i="4" s="1"/>
  <c r="AT164" i="4"/>
  <c r="AU164" i="4" s="1"/>
  <c r="AT295" i="4"/>
  <c r="AU295" i="4" s="1"/>
  <c r="AT75" i="4"/>
  <c r="AU75" i="4" s="1"/>
  <c r="AT33" i="4"/>
  <c r="AU33" i="4" s="1"/>
  <c r="AT37" i="4"/>
  <c r="AU37" i="4" s="1"/>
  <c r="AT83" i="4"/>
  <c r="AU83" i="4" s="1"/>
  <c r="AT298" i="4"/>
  <c r="AU298" i="4" s="1"/>
  <c r="AT86" i="4"/>
  <c r="AU86" i="4" s="1"/>
  <c r="AT100" i="4"/>
  <c r="AU100" i="4" s="1"/>
  <c r="BB100" i="4" s="1"/>
  <c r="BC100" i="4" s="1"/>
  <c r="AT25" i="4"/>
  <c r="AU25" i="4" s="1"/>
  <c r="AT173" i="4"/>
  <c r="AU173" i="4" s="1"/>
  <c r="BB173" i="4" s="1"/>
  <c r="AT57" i="4"/>
  <c r="AU57" i="4" s="1"/>
  <c r="AT278" i="4"/>
  <c r="AU278" i="4" s="1"/>
  <c r="AT291" i="4"/>
  <c r="AU291" i="4" s="1"/>
  <c r="AT46" i="4"/>
  <c r="AU46" i="4" s="1"/>
  <c r="AT127" i="4"/>
  <c r="AU127" i="4" s="1"/>
  <c r="AT199" i="4"/>
  <c r="AU199" i="4" s="1"/>
  <c r="BB199" i="4" s="1"/>
  <c r="BC199" i="4" s="1"/>
  <c r="AT283" i="4"/>
  <c r="AU283" i="4" s="1"/>
  <c r="AT232" i="4"/>
  <c r="AU232" i="4" s="1"/>
  <c r="AT205" i="4"/>
  <c r="AU205" i="4" s="1"/>
  <c r="AT233" i="4"/>
  <c r="AU233" i="4" s="1"/>
  <c r="BB233" i="4" s="1"/>
  <c r="BC233" i="4" s="1"/>
  <c r="AT89" i="4"/>
  <c r="AU89" i="4" s="1"/>
  <c r="BB89" i="4" s="1"/>
  <c r="BC89" i="4" s="1"/>
  <c r="AT292" i="4"/>
  <c r="AU292" i="4" s="1"/>
  <c r="AT60" i="4"/>
  <c r="AU60" i="4" s="1"/>
  <c r="BB60" i="4" s="1"/>
  <c r="BC60" i="4" s="1"/>
  <c r="AT106" i="4"/>
  <c r="AU106" i="4" s="1"/>
  <c r="AT262" i="4"/>
  <c r="AU262" i="4" s="1"/>
  <c r="AT119" i="4"/>
  <c r="AU119" i="4" s="1"/>
  <c r="AT150" i="4"/>
  <c r="AU150" i="4" s="1"/>
  <c r="BB150" i="4" s="1"/>
  <c r="BC150" i="4" s="1"/>
  <c r="AT74" i="4"/>
  <c r="AU74" i="4" s="1"/>
  <c r="AT275" i="4"/>
  <c r="AU275" i="4" s="1"/>
  <c r="AT172" i="4"/>
  <c r="AU172" i="4" s="1"/>
  <c r="AT304" i="4"/>
  <c r="AU304" i="4" s="1"/>
  <c r="AT269" i="4"/>
  <c r="AU269" i="4" s="1"/>
  <c r="AT156" i="4"/>
  <c r="AU156" i="4" s="1"/>
  <c r="AT302" i="4"/>
  <c r="AU302" i="4" s="1"/>
  <c r="BB302" i="4" s="1"/>
  <c r="BC302" i="4" s="1"/>
  <c r="AT277" i="4"/>
  <c r="AU277" i="4" s="1"/>
  <c r="AT158" i="4"/>
  <c r="AU158" i="4" s="1"/>
  <c r="BB158" i="4" s="1"/>
  <c r="BC158" i="4" s="1"/>
  <c r="AT188" i="4"/>
  <c r="AU188" i="4" s="1"/>
  <c r="AT11" i="4"/>
  <c r="AU11" i="4" s="1"/>
  <c r="AT130" i="4"/>
  <c r="AU130" i="4" s="1"/>
  <c r="AT226" i="4"/>
  <c r="AU226" i="4" s="1"/>
  <c r="BB226" i="4" s="1"/>
  <c r="BC226" i="4" s="1"/>
  <c r="AT110" i="4"/>
  <c r="AU110" i="4" s="1"/>
  <c r="AT85" i="4"/>
  <c r="AU85" i="4" s="1"/>
  <c r="BB85" i="4" s="1"/>
  <c r="BC85" i="4" s="1"/>
  <c r="AT235" i="4"/>
  <c r="AU235" i="4" s="1"/>
  <c r="AT70" i="4"/>
  <c r="AU70" i="4" s="1"/>
  <c r="AT171" i="4"/>
  <c r="AU171" i="4" s="1"/>
  <c r="AT157" i="4"/>
  <c r="AU157" i="4" s="1"/>
  <c r="AT294" i="4"/>
  <c r="AU294" i="4" s="1"/>
  <c r="AT155" i="4"/>
  <c r="AU155" i="4" s="1"/>
  <c r="AT183" i="4"/>
  <c r="AU183" i="4" s="1"/>
  <c r="AT204" i="4"/>
  <c r="AU204" i="4" s="1"/>
  <c r="AT245" i="4"/>
  <c r="AU245" i="4" s="1"/>
  <c r="AT32" i="4"/>
  <c r="AU32" i="4" s="1"/>
  <c r="BB32" i="4" s="1"/>
  <c r="BC32" i="4" s="1"/>
  <c r="AT125" i="4"/>
  <c r="AU125" i="4" s="1"/>
  <c r="AT149" i="4"/>
  <c r="AU149" i="4" s="1"/>
  <c r="AT272" i="4"/>
  <c r="AU272" i="4" s="1"/>
  <c r="AT133" i="4"/>
  <c r="AU133" i="4" s="1"/>
  <c r="AT228" i="4"/>
  <c r="AU228" i="4" s="1"/>
  <c r="AT230" i="4"/>
  <c r="AU230" i="4" s="1"/>
  <c r="AT241" i="4"/>
  <c r="AU241" i="4" s="1"/>
  <c r="AT35" i="4"/>
  <c r="AU35" i="4" s="1"/>
  <c r="AT112" i="4"/>
  <c r="AU112" i="4" s="1"/>
  <c r="AT206" i="4"/>
  <c r="AU206" i="4" s="1"/>
  <c r="AT15" i="4"/>
  <c r="AU15" i="4" s="1"/>
  <c r="AT280" i="4"/>
  <c r="AU280" i="4" s="1"/>
  <c r="AT121" i="4"/>
  <c r="AU121" i="4" s="1"/>
  <c r="BB121" i="4" s="1"/>
  <c r="BC121" i="4" s="1"/>
  <c r="AT12" i="4"/>
  <c r="AU12" i="4" s="1"/>
  <c r="AT139" i="4"/>
  <c r="AU139" i="4" s="1"/>
  <c r="AT111" i="4"/>
  <c r="AU111" i="4" s="1"/>
  <c r="AT166" i="4"/>
  <c r="AU166" i="4" s="1"/>
  <c r="BB166" i="4" s="1"/>
  <c r="BC166" i="4" s="1"/>
  <c r="AT104" i="4"/>
  <c r="AU104" i="4" s="1"/>
  <c r="AT113" i="4"/>
  <c r="AU113" i="4" s="1"/>
  <c r="AT263" i="4"/>
  <c r="AU263" i="4" s="1"/>
  <c r="BB263" i="4" s="1"/>
  <c r="BC263" i="4" s="1"/>
  <c r="AT124" i="4"/>
  <c r="AU124" i="4" s="1"/>
  <c r="AT242" i="4"/>
  <c r="AU242" i="4" s="1"/>
  <c r="BB242" i="4" s="1"/>
  <c r="BC242" i="4" s="1"/>
  <c r="AT23" i="4"/>
  <c r="AU23" i="4" s="1"/>
  <c r="BB23" i="4" s="1"/>
  <c r="BC23" i="4" s="1"/>
  <c r="AT59" i="4"/>
  <c r="AU59" i="4" s="1"/>
  <c r="BB59" i="4" s="1"/>
  <c r="BC59" i="4" s="1"/>
  <c r="AT218" i="4"/>
  <c r="AU218" i="4" s="1"/>
  <c r="AT178" i="4"/>
  <c r="AU178" i="4" s="1"/>
  <c r="AT126" i="4"/>
  <c r="AU126" i="4" s="1"/>
  <c r="AT48" i="4"/>
  <c r="AU48" i="4" s="1"/>
  <c r="AT252" i="4"/>
  <c r="AU252" i="4" s="1"/>
  <c r="BB252" i="4" s="1"/>
  <c r="BC252" i="4" s="1"/>
  <c r="AT215" i="4"/>
  <c r="AU215" i="4" s="1"/>
  <c r="AT19" i="4"/>
  <c r="AU19" i="4" s="1"/>
  <c r="AT165" i="4"/>
  <c r="AU165" i="4" s="1"/>
  <c r="AT276" i="4"/>
  <c r="AU276" i="4" s="1"/>
  <c r="AT27" i="4"/>
  <c r="AU27" i="4" s="1"/>
  <c r="AT61" i="4"/>
  <c r="AU61" i="4" s="1"/>
  <c r="AT190" i="4"/>
  <c r="AU190" i="4" s="1"/>
  <c r="BB190" i="4" s="1"/>
  <c r="BC190" i="4" s="1"/>
  <c r="AT120" i="4"/>
  <c r="AU120" i="4" s="1"/>
  <c r="AT82" i="4"/>
  <c r="AU82" i="4" s="1"/>
  <c r="AT153" i="4"/>
  <c r="AU153" i="4" s="1"/>
  <c r="AT114" i="4"/>
  <c r="AU114" i="4" s="1"/>
  <c r="BB114" i="4" s="1"/>
  <c r="BC114" i="4" s="1"/>
  <c r="AT192" i="4"/>
  <c r="AU192" i="4" s="1"/>
  <c r="AT253" i="4"/>
  <c r="AU253" i="4" s="1"/>
  <c r="AT77" i="4"/>
  <c r="AU77" i="4" s="1"/>
  <c r="BB77" i="4" s="1"/>
  <c r="AT115" i="4"/>
  <c r="AU115" i="4" s="1"/>
  <c r="AT64" i="4"/>
  <c r="AU64" i="4" s="1"/>
  <c r="AT299" i="4"/>
  <c r="AU299" i="4" s="1"/>
  <c r="AT122" i="4"/>
  <c r="AU122" i="4" s="1"/>
  <c r="AT254" i="4"/>
  <c r="AU254" i="4" s="1"/>
  <c r="AT7" i="4"/>
  <c r="AU7" i="4" s="1"/>
  <c r="AT52" i="4"/>
  <c r="AU52" i="4" s="1"/>
  <c r="BB52" i="4" s="1"/>
  <c r="BC52" i="4" s="1"/>
  <c r="AT257" i="4"/>
  <c r="AU257" i="4" s="1"/>
  <c r="AT279" i="4"/>
  <c r="AU279" i="4" s="1"/>
  <c r="AT42" i="4"/>
  <c r="AU42" i="4" s="1"/>
  <c r="AT8" i="4"/>
  <c r="AU8" i="4" s="1"/>
  <c r="AT123" i="4"/>
  <c r="AU123" i="4" s="1"/>
  <c r="AT65" i="4"/>
  <c r="AU65" i="4" s="1"/>
  <c r="AT103" i="4"/>
  <c r="AU103" i="4" s="1"/>
  <c r="BB103" i="4" s="1"/>
  <c r="BC103" i="4" s="1"/>
  <c r="AT44" i="4"/>
  <c r="AU44" i="4" s="1"/>
  <c r="AT145" i="4"/>
  <c r="AU145" i="4" s="1"/>
  <c r="AT131" i="4"/>
  <c r="AU131" i="4" s="1"/>
  <c r="BB131" i="4" s="1"/>
  <c r="BC131" i="4" s="1"/>
  <c r="AT159" i="4"/>
  <c r="AU159" i="4" s="1"/>
  <c r="AT22" i="4"/>
  <c r="AU22" i="4" s="1"/>
  <c r="AT225" i="4"/>
  <c r="AU225" i="4" s="1"/>
  <c r="AT87" i="4"/>
  <c r="AU87" i="4" s="1"/>
  <c r="BB87" i="4" s="1"/>
  <c r="BC87" i="4" s="1"/>
  <c r="AT265" i="4"/>
  <c r="AU265" i="4" s="1"/>
  <c r="AT181" i="4"/>
  <c r="AU181" i="4" s="1"/>
  <c r="BB181" i="4" s="1"/>
  <c r="BC181" i="4" s="1"/>
  <c r="AT281" i="4"/>
  <c r="AU281" i="4" s="1"/>
  <c r="AT109" i="4"/>
  <c r="AU109" i="4" s="1"/>
  <c r="AT237" i="4"/>
  <c r="AU237" i="4" s="1"/>
  <c r="AT198" i="4"/>
  <c r="AU198" i="4" s="1"/>
  <c r="AT20" i="4"/>
  <c r="AU20" i="4" s="1"/>
  <c r="AT79" i="4"/>
  <c r="AU79" i="4" s="1"/>
  <c r="AT217" i="4"/>
  <c r="AU217" i="4" s="1"/>
  <c r="AT203" i="4"/>
  <c r="AU203" i="4" s="1"/>
  <c r="AT219" i="4"/>
  <c r="AU219" i="4" s="1"/>
  <c r="BB219" i="4" s="1"/>
  <c r="BC219" i="4" s="1"/>
  <c r="AT274" i="4"/>
  <c r="AU274" i="4" s="1"/>
  <c r="BB274" i="4" s="1"/>
  <c r="BC274" i="4" s="1"/>
  <c r="AT220" i="4"/>
  <c r="AU220" i="4" s="1"/>
  <c r="AT208" i="4"/>
  <c r="AU208" i="4" s="1"/>
  <c r="AT300" i="4"/>
  <c r="AU300" i="4" s="1"/>
  <c r="AT47" i="4"/>
  <c r="AU47" i="4" s="1"/>
  <c r="AT13" i="4"/>
  <c r="AU13" i="4" s="1"/>
  <c r="AT107" i="4"/>
  <c r="AU107" i="4" s="1"/>
  <c r="BB107" i="4" s="1"/>
  <c r="BC107" i="4" s="1"/>
  <c r="AT251" i="4"/>
  <c r="AU251" i="4" s="1"/>
  <c r="AT53" i="4"/>
  <c r="AU53" i="4" s="1"/>
  <c r="AT38" i="4"/>
  <c r="AU38" i="4" s="1"/>
  <c r="AT98" i="4"/>
  <c r="AU98" i="4" s="1"/>
  <c r="AT167" i="4"/>
  <c r="AU167" i="4" s="1"/>
  <c r="AT17" i="4"/>
  <c r="AU17" i="4" s="1"/>
  <c r="AT49" i="4"/>
  <c r="AU49" i="4" s="1"/>
  <c r="AT18" i="4"/>
  <c r="AU18" i="4" s="1"/>
  <c r="BB18" i="4" s="1"/>
  <c r="BC18" i="4" s="1"/>
  <c r="AT94" i="4"/>
  <c r="AU94" i="4" s="1"/>
  <c r="AT258" i="4"/>
  <c r="AU258" i="4" s="1"/>
  <c r="AI75" i="4"/>
  <c r="AJ75" i="4" s="1"/>
  <c r="AK75" i="4" s="1"/>
  <c r="AL75" i="4" s="1"/>
  <c r="AI84" i="4"/>
  <c r="AJ84" i="4" s="1"/>
  <c r="AK84" i="4" s="1"/>
  <c r="AL84" i="4" s="1"/>
  <c r="AI164" i="4"/>
  <c r="AJ164" i="4" s="1"/>
  <c r="AK164" i="4" s="1"/>
  <c r="AL164" i="4" s="1"/>
  <c r="AI60" i="4"/>
  <c r="AJ60" i="4" s="1"/>
  <c r="AK60" i="4" s="1"/>
  <c r="AL60" i="4" s="1"/>
  <c r="AI248" i="4"/>
  <c r="AJ248" i="4" s="1"/>
  <c r="AK248" i="4" s="1"/>
  <c r="AL248" i="4" s="1"/>
  <c r="AI134" i="4"/>
  <c r="AJ134" i="4" s="1"/>
  <c r="AK134" i="4" s="1"/>
  <c r="AL134" i="4" s="1"/>
  <c r="AI10" i="4"/>
  <c r="AJ10" i="4" s="1"/>
  <c r="AK10" i="4" s="1"/>
  <c r="AL10" i="4" s="1"/>
  <c r="AI265" i="4"/>
  <c r="AJ265" i="4" s="1"/>
  <c r="AK265" i="4" s="1"/>
  <c r="AL265" i="4" s="1"/>
  <c r="AI266" i="4"/>
  <c r="AJ266" i="4" s="1"/>
  <c r="AK266" i="4" s="1"/>
  <c r="AL266" i="4" s="1"/>
  <c r="AI236" i="4"/>
  <c r="AJ236" i="4" s="1"/>
  <c r="AK236" i="4" s="1"/>
  <c r="AL236" i="4" s="1"/>
  <c r="AI187" i="4"/>
  <c r="AJ187" i="4" s="1"/>
  <c r="AK187" i="4" s="1"/>
  <c r="AL187" i="4" s="1"/>
  <c r="AI172" i="4"/>
  <c r="AJ172" i="4" s="1"/>
  <c r="AK172" i="4" s="1"/>
  <c r="AL172" i="4" s="1"/>
  <c r="AI29" i="4"/>
  <c r="AJ29" i="4" s="1"/>
  <c r="AK29" i="4" s="1"/>
  <c r="AL29" i="4" s="1"/>
  <c r="AI205" i="4"/>
  <c r="AJ205" i="4" s="1"/>
  <c r="AK205" i="4" s="1"/>
  <c r="AL205" i="4" s="1"/>
  <c r="AI79" i="4"/>
  <c r="AJ79" i="4" s="1"/>
  <c r="AK79" i="4" s="1"/>
  <c r="AL79" i="4" s="1"/>
  <c r="AI46" i="4"/>
  <c r="AJ46" i="4" s="1"/>
  <c r="AK46" i="4" s="1"/>
  <c r="AL46" i="4" s="1"/>
  <c r="AI27" i="4"/>
  <c r="AJ27" i="4" s="1"/>
  <c r="AK27" i="4" s="1"/>
  <c r="AL27" i="4" s="1"/>
  <c r="AI44" i="4"/>
  <c r="AJ44" i="4" s="1"/>
  <c r="AK44" i="4" s="1"/>
  <c r="AL44" i="4" s="1"/>
  <c r="AI180" i="4"/>
  <c r="AJ180" i="4" s="1"/>
  <c r="AK180" i="4" s="1"/>
  <c r="AL180" i="4" s="1"/>
  <c r="AI147" i="4"/>
  <c r="AJ147" i="4" s="1"/>
  <c r="AK147" i="4" s="1"/>
  <c r="AL147" i="4" s="1"/>
  <c r="AI303" i="4"/>
  <c r="AJ303" i="4" s="1"/>
  <c r="AK303" i="4" s="1"/>
  <c r="AL303" i="4" s="1"/>
  <c r="AI34" i="4"/>
  <c r="AJ34" i="4" s="1"/>
  <c r="AK34" i="4" s="1"/>
  <c r="AL34" i="4" s="1"/>
  <c r="AI159" i="4"/>
  <c r="AJ159" i="4" s="1"/>
  <c r="AK159" i="4" s="1"/>
  <c r="AL159" i="4" s="1"/>
  <c r="AI291" i="4"/>
  <c r="AJ291" i="4" s="1"/>
  <c r="AK291" i="4" s="1"/>
  <c r="AL291" i="4" s="1"/>
  <c r="AI66" i="4"/>
  <c r="AJ66" i="4" s="1"/>
  <c r="AK66" i="4" s="1"/>
  <c r="AL66" i="4" s="1"/>
  <c r="AI241" i="4"/>
  <c r="AJ241" i="4" s="1"/>
  <c r="AK241" i="4" s="1"/>
  <c r="AL241" i="4" s="1"/>
  <c r="AI108" i="4"/>
  <c r="AJ108" i="4" s="1"/>
  <c r="AK108" i="4" s="1"/>
  <c r="AL108" i="4" s="1"/>
  <c r="AI166" i="4"/>
  <c r="AJ166" i="4" s="1"/>
  <c r="AK166" i="4" s="1"/>
  <c r="AL166" i="4" s="1"/>
  <c r="AI234" i="4"/>
  <c r="AJ234" i="4" s="1"/>
  <c r="AK234" i="4" s="1"/>
  <c r="AL234" i="4" s="1"/>
  <c r="AI107" i="4"/>
  <c r="AJ107" i="4" s="1"/>
  <c r="AK107" i="4" s="1"/>
  <c r="AL107" i="4" s="1"/>
  <c r="AI253" i="4"/>
  <c r="AJ253" i="4" s="1"/>
  <c r="AK253" i="4" s="1"/>
  <c r="AL253" i="4" s="1"/>
  <c r="AI274" i="4"/>
  <c r="AJ274" i="4" s="1"/>
  <c r="AK274" i="4" s="1"/>
  <c r="AL274" i="4" s="1"/>
  <c r="AI116" i="4"/>
  <c r="AJ116" i="4" s="1"/>
  <c r="AK116" i="4" s="1"/>
  <c r="AL116" i="4" s="1"/>
  <c r="AI296" i="4"/>
  <c r="AJ296" i="4" s="1"/>
  <c r="AK296" i="4" s="1"/>
  <c r="AL296" i="4" s="1"/>
  <c r="AI68" i="4"/>
  <c r="AJ68" i="4" s="1"/>
  <c r="AK68" i="4" s="1"/>
  <c r="AL68" i="4" s="1"/>
  <c r="AI121" i="4"/>
  <c r="AJ121" i="4" s="1"/>
  <c r="AK121" i="4" s="1"/>
  <c r="AL121" i="4" s="1"/>
  <c r="AI42" i="4"/>
  <c r="AJ42" i="4" s="1"/>
  <c r="AK42" i="4" s="1"/>
  <c r="AL42" i="4" s="1"/>
  <c r="AI237" i="4"/>
  <c r="AJ237" i="4" s="1"/>
  <c r="AK237" i="4" s="1"/>
  <c r="AL237" i="4" s="1"/>
  <c r="AI195" i="4"/>
  <c r="AJ195" i="4" s="1"/>
  <c r="AK195" i="4" s="1"/>
  <c r="AL195" i="4" s="1"/>
  <c r="AI38" i="4"/>
  <c r="AJ38" i="4" s="1"/>
  <c r="AK38" i="4" s="1"/>
  <c r="AL38" i="4" s="1"/>
  <c r="AI290" i="4"/>
  <c r="AJ290" i="4" s="1"/>
  <c r="AK290" i="4" s="1"/>
  <c r="AL290" i="4" s="1"/>
  <c r="AI16" i="4"/>
  <c r="AJ16" i="4" s="1"/>
  <c r="AK16" i="4" s="1"/>
  <c r="AL16" i="4" s="1"/>
  <c r="AI257" i="4"/>
  <c r="AJ257" i="4" s="1"/>
  <c r="AK257" i="4" s="1"/>
  <c r="AL257" i="4" s="1"/>
  <c r="AI263" i="4"/>
  <c r="AJ263" i="4" s="1"/>
  <c r="AK263" i="4" s="1"/>
  <c r="AL263" i="4" s="1"/>
  <c r="AI259" i="4"/>
  <c r="AJ259" i="4" s="1"/>
  <c r="AK259" i="4" s="1"/>
  <c r="AL259" i="4" s="1"/>
  <c r="AI86" i="4"/>
  <c r="AJ86" i="4" s="1"/>
  <c r="AK86" i="4" s="1"/>
  <c r="AL86" i="4" s="1"/>
  <c r="AI192" i="4"/>
  <c r="AJ192" i="4" s="1"/>
  <c r="AK192" i="4" s="1"/>
  <c r="AL192" i="4" s="1"/>
  <c r="AI301" i="4"/>
  <c r="AJ301" i="4" s="1"/>
  <c r="AK301" i="4" s="1"/>
  <c r="AL301" i="4" s="1"/>
  <c r="AI21" i="4"/>
  <c r="AJ21" i="4" s="1"/>
  <c r="AK21" i="4" s="1"/>
  <c r="AL21" i="4" s="1"/>
  <c r="AI125" i="4"/>
  <c r="AJ125" i="4" s="1"/>
  <c r="AK125" i="4" s="1"/>
  <c r="AL125" i="4" s="1"/>
  <c r="AI193" i="4"/>
  <c r="AJ193" i="4" s="1"/>
  <c r="AK193" i="4" s="1"/>
  <c r="AL193" i="4" s="1"/>
  <c r="AI189" i="4"/>
  <c r="AJ189" i="4" s="1"/>
  <c r="AK189" i="4" s="1"/>
  <c r="AL189" i="4" s="1"/>
  <c r="AI158" i="4"/>
  <c r="AJ158" i="4" s="1"/>
  <c r="AK158" i="4" s="1"/>
  <c r="AL158" i="4" s="1"/>
  <c r="AI203" i="4"/>
  <c r="AJ203" i="4" s="1"/>
  <c r="AK203" i="4" s="1"/>
  <c r="AI225" i="4"/>
  <c r="AJ225" i="4" s="1"/>
  <c r="AK225" i="4" s="1"/>
  <c r="AL225" i="4" s="1"/>
  <c r="AI144" i="4"/>
  <c r="AJ144" i="4" s="1"/>
  <c r="AK144" i="4" s="1"/>
  <c r="AL144" i="4" s="1"/>
  <c r="AI35" i="4"/>
  <c r="AJ35" i="4" s="1"/>
  <c r="AK35" i="4" s="1"/>
  <c r="AL35" i="4" s="1"/>
  <c r="AI45" i="4"/>
  <c r="AJ45" i="4" s="1"/>
  <c r="AK45" i="4" s="1"/>
  <c r="AL45" i="4" s="1"/>
  <c r="AI109" i="4"/>
  <c r="AJ109" i="4" s="1"/>
  <c r="AK109" i="4" s="1"/>
  <c r="AL109" i="4" s="1"/>
  <c r="AI240" i="4"/>
  <c r="AJ240" i="4" s="1"/>
  <c r="AK240" i="4" s="1"/>
  <c r="AL240" i="4" s="1"/>
  <c r="AI304" i="4"/>
  <c r="AJ304" i="4" s="1"/>
  <c r="AK304" i="4" s="1"/>
  <c r="AL304" i="4" s="1"/>
  <c r="AI25" i="4"/>
  <c r="AJ25" i="4" s="1"/>
  <c r="AK25" i="4" s="1"/>
  <c r="AL25" i="4" s="1"/>
  <c r="AI18" i="4"/>
  <c r="AJ18" i="4" s="1"/>
  <c r="AK18" i="4" s="1"/>
  <c r="AL18" i="4" s="1"/>
  <c r="AI101" i="4"/>
  <c r="AJ101" i="4" s="1"/>
  <c r="AK101" i="4" s="1"/>
  <c r="AL101" i="4" s="1"/>
  <c r="AI40" i="4"/>
  <c r="AJ40" i="4" s="1"/>
  <c r="AK40" i="4" s="1"/>
  <c r="AL40" i="4" s="1"/>
  <c r="AI47" i="4"/>
  <c r="AJ47" i="4" s="1"/>
  <c r="AK47" i="4" s="1"/>
  <c r="AL47" i="4" s="1"/>
  <c r="AI197" i="4"/>
  <c r="AJ197" i="4" s="1"/>
  <c r="AK197" i="4" s="1"/>
  <c r="AL197" i="4" s="1"/>
  <c r="AI261" i="4"/>
  <c r="AJ261" i="4" s="1"/>
  <c r="AK261" i="4" s="1"/>
  <c r="AL261" i="4" s="1"/>
  <c r="AI226" i="4"/>
  <c r="AJ226" i="4" s="1"/>
  <c r="AK226" i="4" s="1"/>
  <c r="AL226" i="4" s="1"/>
  <c r="AI177" i="4"/>
  <c r="AJ177" i="4" s="1"/>
  <c r="AK177" i="4" s="1"/>
  <c r="AL177" i="4" s="1"/>
  <c r="AI299" i="4"/>
  <c r="AJ299" i="4" s="1"/>
  <c r="AK299" i="4" s="1"/>
  <c r="AL299" i="4" s="1"/>
  <c r="AI119" i="4"/>
  <c r="AJ119" i="4" s="1"/>
  <c r="AK119" i="4" s="1"/>
  <c r="AL119" i="4" s="1"/>
  <c r="AI74" i="4"/>
  <c r="AJ74" i="4" s="1"/>
  <c r="AK74" i="4" s="1"/>
  <c r="AL74" i="4" s="1"/>
  <c r="AI292" i="4"/>
  <c r="AJ292" i="4" s="1"/>
  <c r="AK292" i="4" s="1"/>
  <c r="AL292" i="4" s="1"/>
  <c r="AI238" i="4"/>
  <c r="AJ238" i="4" s="1"/>
  <c r="AK238" i="4" s="1"/>
  <c r="AL238" i="4" s="1"/>
  <c r="AI151" i="4"/>
  <c r="AJ151" i="4" s="1"/>
  <c r="AK151" i="4" s="1"/>
  <c r="AL151" i="4" s="1"/>
  <c r="AI256" i="4"/>
  <c r="AJ256" i="4" s="1"/>
  <c r="AK256" i="4" s="1"/>
  <c r="AL256" i="4" s="1"/>
  <c r="AI275" i="4"/>
  <c r="AJ275" i="4" s="1"/>
  <c r="AK275" i="4" s="1"/>
  <c r="AL275" i="4" s="1"/>
  <c r="AI124" i="4"/>
  <c r="AJ124" i="4" s="1"/>
  <c r="AK124" i="4" s="1"/>
  <c r="AL124" i="4" s="1"/>
  <c r="AI155" i="4"/>
  <c r="AJ155" i="4" s="1"/>
  <c r="AK155" i="4" s="1"/>
  <c r="AL155" i="4" s="1"/>
  <c r="AI67" i="4"/>
  <c r="AJ67" i="4" s="1"/>
  <c r="AK67" i="4" s="1"/>
  <c r="AL67" i="4" s="1"/>
  <c r="AI267" i="4"/>
  <c r="AJ267" i="4" s="1"/>
  <c r="AK267" i="4" s="1"/>
  <c r="AL267" i="4" s="1"/>
  <c r="AI7" i="4"/>
  <c r="AJ7" i="4" s="1"/>
  <c r="AK7" i="4" s="1"/>
  <c r="AL7" i="4" s="1"/>
  <c r="AI183" i="4"/>
  <c r="AJ183" i="4" s="1"/>
  <c r="AK183" i="4" s="1"/>
  <c r="AL183" i="4" s="1"/>
  <c r="AI102" i="4"/>
  <c r="AJ102" i="4" s="1"/>
  <c r="AK102" i="4" s="1"/>
  <c r="AL102" i="4" s="1"/>
  <c r="AI19" i="4"/>
  <c r="AJ19" i="4" s="1"/>
  <c r="AK19" i="4" s="1"/>
  <c r="AL19" i="4" s="1"/>
  <c r="AI115" i="4"/>
  <c r="AJ115" i="4" s="1"/>
  <c r="AK115" i="4" s="1"/>
  <c r="AL115" i="4" s="1"/>
  <c r="AI295" i="4"/>
  <c r="AJ295" i="4" s="1"/>
  <c r="AK295" i="4" s="1"/>
  <c r="AL295" i="4" s="1"/>
  <c r="AI58" i="4"/>
  <c r="AJ58" i="4" s="1"/>
  <c r="AK58" i="4" s="1"/>
  <c r="AL58" i="4" s="1"/>
  <c r="AI279" i="4"/>
  <c r="AJ279" i="4" s="1"/>
  <c r="AK279" i="4" s="1"/>
  <c r="AL279" i="4" s="1"/>
  <c r="AI65" i="4"/>
  <c r="AJ65" i="4" s="1"/>
  <c r="AK65" i="4" s="1"/>
  <c r="AL65" i="4" s="1"/>
  <c r="AI110" i="4"/>
  <c r="AJ110" i="4" s="1"/>
  <c r="AK110" i="4" s="1"/>
  <c r="AL110" i="4" s="1"/>
  <c r="AI255" i="4"/>
  <c r="AJ255" i="4" s="1"/>
  <c r="AK255" i="4" s="1"/>
  <c r="AL255" i="4" s="1"/>
  <c r="AI24" i="4"/>
  <c r="AJ24" i="4" s="1"/>
  <c r="AK24" i="4" s="1"/>
  <c r="AL24" i="4" s="1"/>
  <c r="AI132" i="4"/>
  <c r="AJ132" i="4" s="1"/>
  <c r="AK132" i="4" s="1"/>
  <c r="AL132" i="4" s="1"/>
  <c r="AI54" i="4"/>
  <c r="AJ54" i="4" s="1"/>
  <c r="AK54" i="4" s="1"/>
  <c r="AL54" i="4" s="1"/>
  <c r="AI14" i="4"/>
  <c r="AJ14" i="4" s="1"/>
  <c r="AK14" i="4" s="1"/>
  <c r="AL14" i="4" s="1"/>
  <c r="AI93" i="4"/>
  <c r="AJ93" i="4" s="1"/>
  <c r="AK93" i="4" s="1"/>
  <c r="AL93" i="4" s="1"/>
  <c r="AI137" i="4"/>
  <c r="AJ137" i="4" s="1"/>
  <c r="AK137" i="4" s="1"/>
  <c r="AL137" i="4" s="1"/>
  <c r="AI89" i="4"/>
  <c r="AJ89" i="4" s="1"/>
  <c r="AK89" i="4" s="1"/>
  <c r="AL89" i="4" s="1"/>
  <c r="AI127" i="4"/>
  <c r="AJ127" i="4" s="1"/>
  <c r="AK127" i="4" s="1"/>
  <c r="AL127" i="4" s="1"/>
  <c r="AI48" i="4"/>
  <c r="AJ48" i="4" s="1"/>
  <c r="AK48" i="4" s="1"/>
  <c r="AL48" i="4" s="1"/>
  <c r="AI247" i="4"/>
  <c r="AJ247" i="4" s="1"/>
  <c r="AK247" i="4" s="1"/>
  <c r="AL247" i="4" s="1"/>
  <c r="AI11" i="4"/>
  <c r="AJ11" i="4" s="1"/>
  <c r="AK11" i="4" s="1"/>
  <c r="AL11" i="4" s="1"/>
  <c r="AI212" i="4"/>
  <c r="AJ212" i="4" s="1"/>
  <c r="AK212" i="4" s="1"/>
  <c r="AL212" i="4" s="1"/>
  <c r="AI122" i="4"/>
  <c r="AJ122" i="4" s="1"/>
  <c r="AK122" i="4" s="1"/>
  <c r="AL122" i="4" s="1"/>
  <c r="AI70" i="4"/>
  <c r="AJ70" i="4" s="1"/>
  <c r="AK70" i="4" s="1"/>
  <c r="AL70" i="4" s="1"/>
  <c r="AI139" i="4"/>
  <c r="AJ139" i="4" s="1"/>
  <c r="AK139" i="4" s="1"/>
  <c r="AL139" i="4" s="1"/>
  <c r="AI163" i="4"/>
  <c r="AJ163" i="4" s="1"/>
  <c r="AK163" i="4" s="1"/>
  <c r="AL163" i="4" s="1"/>
  <c r="AI85" i="4"/>
  <c r="AJ85" i="4" s="1"/>
  <c r="AK85" i="4" s="1"/>
  <c r="AL85" i="4" s="1"/>
  <c r="AI224" i="4"/>
  <c r="AJ224" i="4" s="1"/>
  <c r="AK224" i="4" s="1"/>
  <c r="AL224" i="4" s="1"/>
  <c r="AI277" i="4"/>
  <c r="AJ277" i="4" s="1"/>
  <c r="AK277" i="4" s="1"/>
  <c r="AL277" i="4" s="1"/>
  <c r="AI271" i="4"/>
  <c r="AJ271" i="4" s="1"/>
  <c r="AK271" i="4" s="1"/>
  <c r="AL271" i="4" s="1"/>
  <c r="AI231" i="4"/>
  <c r="AJ231" i="4" s="1"/>
  <c r="AK231" i="4" s="1"/>
  <c r="AL231" i="4" s="1"/>
  <c r="AI15" i="4"/>
  <c r="AJ15" i="4" s="1"/>
  <c r="AK15" i="4" s="1"/>
  <c r="AL15" i="4" s="1"/>
  <c r="AI133" i="4"/>
  <c r="AJ133" i="4" s="1"/>
  <c r="AK133" i="4" s="1"/>
  <c r="AL133" i="4" s="1"/>
  <c r="AI143" i="4"/>
  <c r="AJ143" i="4" s="1"/>
  <c r="AK143" i="4" s="1"/>
  <c r="AI186" i="4"/>
  <c r="AJ186" i="4" s="1"/>
  <c r="AK186" i="4" s="1"/>
  <c r="AL186" i="4" s="1"/>
  <c r="AI194" i="4"/>
  <c r="AJ194" i="4" s="1"/>
  <c r="AK194" i="4" s="1"/>
  <c r="AL194" i="4" s="1"/>
  <c r="AI39" i="4"/>
  <c r="AJ39" i="4" s="1"/>
  <c r="AK39" i="4" s="1"/>
  <c r="AL39" i="4" s="1"/>
  <c r="AI176" i="4"/>
  <c r="AJ176" i="4" s="1"/>
  <c r="AK176" i="4" s="1"/>
  <c r="AL176" i="4" s="1"/>
  <c r="AI280" i="4"/>
  <c r="AJ280" i="4" s="1"/>
  <c r="AK280" i="4" s="1"/>
  <c r="AL280" i="4" s="1"/>
  <c r="AI97" i="4"/>
  <c r="AJ97" i="4" s="1"/>
  <c r="AK97" i="4" s="1"/>
  <c r="AL97" i="4" s="1"/>
  <c r="AI258" i="4"/>
  <c r="AJ258" i="4" s="1"/>
  <c r="AK258" i="4" s="1"/>
  <c r="AL258" i="4" s="1"/>
  <c r="AI278" i="4"/>
  <c r="AJ278" i="4" s="1"/>
  <c r="AK278" i="4" s="1"/>
  <c r="AL278" i="4" s="1"/>
  <c r="AI199" i="4"/>
  <c r="AJ199" i="4" s="1"/>
  <c r="AK199" i="4" s="1"/>
  <c r="AI32" i="4"/>
  <c r="AJ32" i="4" s="1"/>
  <c r="AK32" i="4" s="1"/>
  <c r="AL32" i="4" s="1"/>
  <c r="AI222" i="4"/>
  <c r="AJ222" i="4" s="1"/>
  <c r="AK222" i="4" s="1"/>
  <c r="AL222" i="4" s="1"/>
  <c r="AI223" i="4"/>
  <c r="AJ223" i="4" s="1"/>
  <c r="AK223" i="4" s="1"/>
  <c r="AL223" i="4" s="1"/>
  <c r="AI149" i="4"/>
  <c r="AJ149" i="4" s="1"/>
  <c r="AK149" i="4" s="1"/>
  <c r="AL149" i="4" s="1"/>
  <c r="AI233" i="4"/>
  <c r="AJ233" i="4" s="1"/>
  <c r="AK233" i="4" s="1"/>
  <c r="AL233" i="4" s="1"/>
  <c r="AI30" i="4"/>
  <c r="AJ30" i="4" s="1"/>
  <c r="AK30" i="4" s="1"/>
  <c r="AL30" i="4" s="1"/>
  <c r="AI90" i="4"/>
  <c r="AJ90" i="4" s="1"/>
  <c r="AK90" i="4" s="1"/>
  <c r="AL90" i="4" s="1"/>
  <c r="AI229" i="4"/>
  <c r="AJ229" i="4" s="1"/>
  <c r="AK229" i="4" s="1"/>
  <c r="AL229" i="4" s="1"/>
  <c r="AI302" i="4"/>
  <c r="AJ302" i="4" s="1"/>
  <c r="AK302" i="4" s="1"/>
  <c r="AL302" i="4" s="1"/>
  <c r="AI208" i="4"/>
  <c r="AJ208" i="4" s="1"/>
  <c r="AK208" i="4" s="1"/>
  <c r="AL208" i="4" s="1"/>
  <c r="AI105" i="4"/>
  <c r="AJ105" i="4" s="1"/>
  <c r="AK105" i="4" s="1"/>
  <c r="AL105" i="4" s="1"/>
  <c r="AI69" i="4"/>
  <c r="AJ69" i="4" s="1"/>
  <c r="AK69" i="4" s="1"/>
  <c r="AL69" i="4" s="1"/>
  <c r="AI120" i="4"/>
  <c r="AJ120" i="4" s="1"/>
  <c r="AK120" i="4" s="1"/>
  <c r="AL120" i="4" s="1"/>
  <c r="AI17" i="4"/>
  <c r="AJ17" i="4" s="1"/>
  <c r="AK17" i="4" s="1"/>
  <c r="AL17" i="4" s="1"/>
  <c r="AI288" i="4"/>
  <c r="AJ288" i="4" s="1"/>
  <c r="AK288" i="4" s="1"/>
  <c r="AL288" i="4" s="1"/>
  <c r="AI175" i="4"/>
  <c r="AJ175" i="4" s="1"/>
  <c r="AK175" i="4" s="1"/>
  <c r="AL175" i="4" s="1"/>
  <c r="AI142" i="4"/>
  <c r="AJ142" i="4" s="1"/>
  <c r="AK142" i="4" s="1"/>
  <c r="AL142" i="4" s="1"/>
  <c r="AI36" i="4"/>
  <c r="AJ36" i="4" s="1"/>
  <c r="AK36" i="4" s="1"/>
  <c r="AL36" i="4" s="1"/>
  <c r="AI178" i="4"/>
  <c r="AJ178" i="4" s="1"/>
  <c r="AK178" i="4" s="1"/>
  <c r="AL178" i="4" s="1"/>
  <c r="AI298" i="4"/>
  <c r="AJ298" i="4" s="1"/>
  <c r="AK298" i="4" s="1"/>
  <c r="AL298" i="4" s="1"/>
  <c r="AI270" i="4"/>
  <c r="AJ270" i="4" s="1"/>
  <c r="AK270" i="4" s="1"/>
  <c r="AL270" i="4" s="1"/>
  <c r="AI268" i="4"/>
  <c r="AJ268" i="4" s="1"/>
  <c r="AK268" i="4" s="1"/>
  <c r="AL268" i="4" s="1"/>
  <c r="AI221" i="4"/>
  <c r="AJ221" i="4" s="1"/>
  <c r="AK221" i="4" s="1"/>
  <c r="AL221" i="4" s="1"/>
  <c r="AI216" i="4"/>
  <c r="AJ216" i="4" s="1"/>
  <c r="AK216" i="4" s="1"/>
  <c r="AL216" i="4" s="1"/>
  <c r="AI190" i="4"/>
  <c r="AJ190" i="4" s="1"/>
  <c r="AK190" i="4" s="1"/>
  <c r="AL190" i="4" s="1"/>
  <c r="AI72" i="4"/>
  <c r="AJ72" i="4" s="1"/>
  <c r="AK72" i="4" s="1"/>
  <c r="AL72" i="4" s="1"/>
  <c r="AI62" i="4"/>
  <c r="AJ62" i="4" s="1"/>
  <c r="AK62" i="4" s="1"/>
  <c r="AL62" i="4" s="1"/>
  <c r="AI77" i="4"/>
  <c r="AJ77" i="4" s="1"/>
  <c r="AK77" i="4" s="1"/>
  <c r="AL77" i="4" s="1"/>
  <c r="AI207" i="4"/>
  <c r="AJ207" i="4" s="1"/>
  <c r="AK207" i="4" s="1"/>
  <c r="AL207" i="4" s="1"/>
  <c r="AI171" i="4"/>
  <c r="AJ171" i="4" s="1"/>
  <c r="AK171" i="4" s="1"/>
  <c r="AL171" i="4" s="1"/>
  <c r="AI138" i="4"/>
  <c r="AJ138" i="4" s="1"/>
  <c r="AK138" i="4" s="1"/>
  <c r="AL138" i="4" s="1"/>
  <c r="AI98" i="4"/>
  <c r="AJ98" i="4" s="1"/>
  <c r="AK98" i="4" s="1"/>
  <c r="AL98" i="4" s="1"/>
  <c r="AI254" i="4"/>
  <c r="AJ254" i="4" s="1"/>
  <c r="AK254" i="4" s="1"/>
  <c r="AL254" i="4" s="1"/>
  <c r="AI282" i="4"/>
  <c r="AJ282" i="4" s="1"/>
  <c r="AK282" i="4" s="1"/>
  <c r="AL282" i="4" s="1"/>
  <c r="AI245" i="4"/>
  <c r="AJ245" i="4" s="1"/>
  <c r="AK245" i="4" s="1"/>
  <c r="AL245" i="4" s="1"/>
  <c r="AI117" i="4"/>
  <c r="AJ117" i="4" s="1"/>
  <c r="AK117" i="4" s="1"/>
  <c r="AL117" i="4" s="1"/>
  <c r="AI306" i="4"/>
  <c r="AJ306" i="4" s="1"/>
  <c r="AK306" i="4" s="1"/>
  <c r="AL306" i="4" s="1"/>
  <c r="AI73" i="4"/>
  <c r="AJ73" i="4" s="1"/>
  <c r="AK73" i="4" s="1"/>
  <c r="AL73" i="4" s="1"/>
  <c r="AI202" i="4"/>
  <c r="AJ202" i="4" s="1"/>
  <c r="AK202" i="4" s="1"/>
  <c r="AL202" i="4" s="1"/>
  <c r="AI250" i="4"/>
  <c r="AJ250" i="4" s="1"/>
  <c r="AK250" i="4" s="1"/>
  <c r="AL250" i="4" s="1"/>
  <c r="AI135" i="4"/>
  <c r="AJ135" i="4" s="1"/>
  <c r="AK135" i="4" s="1"/>
  <c r="AL135" i="4" s="1"/>
  <c r="AI281" i="4"/>
  <c r="AJ281" i="4" s="1"/>
  <c r="AK281" i="4" s="1"/>
  <c r="AL281" i="4" s="1"/>
  <c r="AI91" i="4"/>
  <c r="AJ91" i="4" s="1"/>
  <c r="AK91" i="4" s="1"/>
  <c r="AL91" i="4" s="1"/>
  <c r="AI294" i="4"/>
  <c r="AJ294" i="4" s="1"/>
  <c r="AK294" i="4" s="1"/>
  <c r="AL294" i="4" s="1"/>
  <c r="AI209" i="4"/>
  <c r="AJ209" i="4" s="1"/>
  <c r="AK209" i="4" s="1"/>
  <c r="AL209" i="4" s="1"/>
  <c r="AI50" i="4"/>
  <c r="AJ50" i="4" s="1"/>
  <c r="AK50" i="4" s="1"/>
  <c r="AL50" i="4" s="1"/>
  <c r="AI232" i="4"/>
  <c r="AJ232" i="4" s="1"/>
  <c r="AK232" i="4" s="1"/>
  <c r="AL232" i="4" s="1"/>
  <c r="AI95" i="4"/>
  <c r="AJ95" i="4" s="1"/>
  <c r="AK95" i="4" s="1"/>
  <c r="AL95" i="4" s="1"/>
  <c r="AI141" i="4"/>
  <c r="AJ141" i="4" s="1"/>
  <c r="AK141" i="4" s="1"/>
  <c r="AL141" i="4" s="1"/>
  <c r="AI297" i="4"/>
  <c r="AJ297" i="4" s="1"/>
  <c r="AK297" i="4" s="1"/>
  <c r="AL297" i="4" s="1"/>
  <c r="AI269" i="4"/>
  <c r="AJ269" i="4" s="1"/>
  <c r="AK269" i="4" s="1"/>
  <c r="AL269" i="4" s="1"/>
  <c r="AI9" i="4"/>
  <c r="AJ9" i="4" s="1"/>
  <c r="AK9" i="4" s="1"/>
  <c r="AL9" i="4" s="1"/>
  <c r="AI81" i="4"/>
  <c r="AJ81" i="4" s="1"/>
  <c r="AK81" i="4" s="1"/>
  <c r="AL81" i="4" s="1"/>
  <c r="AI211" i="4"/>
  <c r="AJ211" i="4" s="1"/>
  <c r="AK211" i="4" s="1"/>
  <c r="AL211" i="4" s="1"/>
  <c r="AI185" i="4"/>
  <c r="AJ185" i="4" s="1"/>
  <c r="AK185" i="4" s="1"/>
  <c r="AL185" i="4" s="1"/>
  <c r="AI154" i="4"/>
  <c r="AJ154" i="4" s="1"/>
  <c r="AK154" i="4" s="1"/>
  <c r="AL154" i="4" s="1"/>
  <c r="AI196" i="4"/>
  <c r="AJ196" i="4" s="1"/>
  <c r="AK196" i="4" s="1"/>
  <c r="AI71" i="4"/>
  <c r="AJ71" i="4" s="1"/>
  <c r="AK71" i="4" s="1"/>
  <c r="AL71" i="4" s="1"/>
  <c r="AI63" i="4"/>
  <c r="AJ63" i="4" s="1"/>
  <c r="AK63" i="4" s="1"/>
  <c r="AL63" i="4" s="1"/>
  <c r="AI218" i="4"/>
  <c r="AJ218" i="4" s="1"/>
  <c r="AK218" i="4" s="1"/>
  <c r="AL218" i="4" s="1"/>
  <c r="AI59" i="4"/>
  <c r="AJ59" i="4" s="1"/>
  <c r="AK59" i="4" s="1"/>
  <c r="AI206" i="4"/>
  <c r="AJ206" i="4" s="1"/>
  <c r="AK206" i="4" s="1"/>
  <c r="AL206" i="4" s="1"/>
  <c r="AI213" i="4"/>
  <c r="AJ213" i="4" s="1"/>
  <c r="AK213" i="4" s="1"/>
  <c r="AL213" i="4" s="1"/>
  <c r="AI156" i="4"/>
  <c r="AJ156" i="4" s="1"/>
  <c r="AK156" i="4" s="1"/>
  <c r="AL156" i="4" s="1"/>
  <c r="AI113" i="4"/>
  <c r="AJ113" i="4" s="1"/>
  <c r="AK113" i="4" s="1"/>
  <c r="AL113" i="4" s="1"/>
  <c r="AI28" i="4"/>
  <c r="AJ28" i="4" s="1"/>
  <c r="AK28" i="4" s="1"/>
  <c r="AL28" i="4" s="1"/>
  <c r="AI111" i="4"/>
  <c r="AJ111" i="4" s="1"/>
  <c r="AK111" i="4" s="1"/>
  <c r="AL111" i="4" s="1"/>
  <c r="AI188" i="4"/>
  <c r="AJ188" i="4" s="1"/>
  <c r="AK188" i="4" s="1"/>
  <c r="AL188" i="4" s="1"/>
  <c r="AI167" i="4"/>
  <c r="AJ167" i="4" s="1"/>
  <c r="AK167" i="4" s="1"/>
  <c r="AL167" i="4" s="1"/>
  <c r="AI43" i="4"/>
  <c r="AJ43" i="4" s="1"/>
  <c r="AK43" i="4" s="1"/>
  <c r="AL43" i="4" s="1"/>
  <c r="AI191" i="4"/>
  <c r="AJ191" i="4" s="1"/>
  <c r="AK191" i="4" s="1"/>
  <c r="AL191" i="4" s="1"/>
  <c r="AI61" i="4"/>
  <c r="AJ61" i="4" s="1"/>
  <c r="AK61" i="4" s="1"/>
  <c r="AL61" i="4" s="1"/>
  <c r="AI184" i="4"/>
  <c r="AJ184" i="4" s="1"/>
  <c r="AK184" i="4" s="1"/>
  <c r="AL184" i="4" s="1"/>
  <c r="AI52" i="4"/>
  <c r="AJ52" i="4" s="1"/>
  <c r="AK52" i="4" s="1"/>
  <c r="AL52" i="4" s="1"/>
  <c r="AI118" i="4"/>
  <c r="AJ118" i="4" s="1"/>
  <c r="AK118" i="4" s="1"/>
  <c r="AL118" i="4" s="1"/>
  <c r="AI200" i="4"/>
  <c r="AJ200" i="4" s="1"/>
  <c r="AK200" i="4" s="1"/>
  <c r="AL200" i="4" s="1"/>
  <c r="AI41" i="4"/>
  <c r="AJ41" i="4" s="1"/>
  <c r="AK41" i="4" s="1"/>
  <c r="AL41" i="4" s="1"/>
  <c r="AI136" i="4"/>
  <c r="AJ136" i="4" s="1"/>
  <c r="AK136" i="4" s="1"/>
  <c r="AL136" i="4" s="1"/>
  <c r="AI87" i="4"/>
  <c r="AJ87" i="4" s="1"/>
  <c r="AK87" i="4" s="1"/>
  <c r="AL87" i="4" s="1"/>
  <c r="AI249" i="4"/>
  <c r="AJ249" i="4" s="1"/>
  <c r="AK249" i="4" s="1"/>
  <c r="AL249" i="4" s="1"/>
  <c r="AI276" i="4"/>
  <c r="AJ276" i="4" s="1"/>
  <c r="AK276" i="4" s="1"/>
  <c r="AL276" i="4" s="1"/>
  <c r="AI103" i="4"/>
  <c r="AJ103" i="4" s="1"/>
  <c r="AK103" i="4" s="1"/>
  <c r="AL103" i="4" s="1"/>
  <c r="AI243" i="4"/>
  <c r="AJ243" i="4" s="1"/>
  <c r="AK243" i="4" s="1"/>
  <c r="AL243" i="4" s="1"/>
  <c r="AI94" i="4"/>
  <c r="AJ94" i="4" s="1"/>
  <c r="AK94" i="4" s="1"/>
  <c r="AL94" i="4" s="1"/>
  <c r="AI228" i="4"/>
  <c r="AJ228" i="4" s="1"/>
  <c r="AK228" i="4" s="1"/>
  <c r="AL228" i="4" s="1"/>
  <c r="AI131" i="4"/>
  <c r="AJ131" i="4" s="1"/>
  <c r="AK131" i="4" s="1"/>
  <c r="AL131" i="4" s="1"/>
  <c r="AI260" i="4"/>
  <c r="AJ260" i="4" s="1"/>
  <c r="AK260" i="4" s="1"/>
  <c r="AL260" i="4" s="1"/>
  <c r="AI285" i="4"/>
  <c r="AJ285" i="4" s="1"/>
  <c r="AK285" i="4" s="1"/>
  <c r="AL285" i="4" s="1"/>
  <c r="AI8" i="4"/>
  <c r="AJ8" i="4" s="1"/>
  <c r="AK8" i="4" s="1"/>
  <c r="AL8" i="4" s="1"/>
  <c r="AI169" i="4"/>
  <c r="AJ169" i="4" s="1"/>
  <c r="AK169" i="4" s="1"/>
  <c r="AL169" i="4" s="1"/>
  <c r="AI283" i="4"/>
  <c r="AJ283" i="4" s="1"/>
  <c r="AK283" i="4" s="1"/>
  <c r="AL283" i="4" s="1"/>
  <c r="AI244" i="4"/>
  <c r="AJ244" i="4" s="1"/>
  <c r="AK244" i="4" s="1"/>
  <c r="AI100" i="4"/>
  <c r="AJ100" i="4" s="1"/>
  <c r="AK100" i="4" s="1"/>
  <c r="AI161" i="4"/>
  <c r="AJ161" i="4" s="1"/>
  <c r="AK161" i="4" s="1"/>
  <c r="AL161" i="4" s="1"/>
  <c r="AI82" i="4"/>
  <c r="AJ82" i="4" s="1"/>
  <c r="AK82" i="4" s="1"/>
  <c r="AL82" i="4" s="1"/>
  <c r="AI227" i="4"/>
  <c r="AJ227" i="4" s="1"/>
  <c r="AK227" i="4" s="1"/>
  <c r="AL227" i="4" s="1"/>
  <c r="AI219" i="4"/>
  <c r="AJ219" i="4" s="1"/>
  <c r="AK219" i="4" s="1"/>
  <c r="AI220" i="4"/>
  <c r="AJ220" i="4" s="1"/>
  <c r="AK220" i="4" s="1"/>
  <c r="AL220" i="4" s="1"/>
  <c r="AI239" i="4"/>
  <c r="AJ239" i="4" s="1"/>
  <c r="AK239" i="4" s="1"/>
  <c r="AI140" i="4"/>
  <c r="AJ140" i="4" s="1"/>
  <c r="AK140" i="4" s="1"/>
  <c r="AL140" i="4" s="1"/>
  <c r="AI289" i="4"/>
  <c r="AJ289" i="4" s="1"/>
  <c r="AK289" i="4" s="1"/>
  <c r="AL289" i="4" s="1"/>
  <c r="AI64" i="4"/>
  <c r="AJ64" i="4" s="1"/>
  <c r="AK64" i="4" s="1"/>
  <c r="AL64" i="4" s="1"/>
  <c r="AI242" i="4"/>
  <c r="AJ242" i="4" s="1"/>
  <c r="AK242" i="4" s="1"/>
  <c r="AL242" i="4" s="1"/>
  <c r="AI37" i="4"/>
  <c r="AJ37" i="4" s="1"/>
  <c r="AK37" i="4" s="1"/>
  <c r="AL37" i="4" s="1"/>
  <c r="AI165" i="4"/>
  <c r="AJ165" i="4" s="1"/>
  <c r="AK165" i="4" s="1"/>
  <c r="AL165" i="4" s="1"/>
  <c r="AI53" i="4"/>
  <c r="AJ53" i="4" s="1"/>
  <c r="AK53" i="4" s="1"/>
  <c r="AL53" i="4" s="1"/>
  <c r="AI210" i="4"/>
  <c r="AJ210" i="4" s="1"/>
  <c r="AK210" i="4" s="1"/>
  <c r="AL210" i="4" s="1"/>
  <c r="AI153" i="4"/>
  <c r="AJ153" i="4" s="1"/>
  <c r="AK153" i="4" s="1"/>
  <c r="AL153" i="4" s="1"/>
  <c r="AI214" i="4"/>
  <c r="AJ214" i="4" s="1"/>
  <c r="AK214" i="4" s="1"/>
  <c r="AL214" i="4" s="1"/>
  <c r="AI112" i="4"/>
  <c r="AJ112" i="4" s="1"/>
  <c r="AK112" i="4" s="1"/>
  <c r="AL112" i="4" s="1"/>
  <c r="AI157" i="4"/>
  <c r="AJ157" i="4" s="1"/>
  <c r="AK157" i="4" s="1"/>
  <c r="AL157" i="4" s="1"/>
  <c r="AI26" i="4"/>
  <c r="AJ26" i="4" s="1"/>
  <c r="AK26" i="4" s="1"/>
  <c r="AI293" i="4"/>
  <c r="AJ293" i="4" s="1"/>
  <c r="AK293" i="4" s="1"/>
  <c r="AL293" i="4" s="1"/>
  <c r="AI272" i="4"/>
  <c r="AJ272" i="4" s="1"/>
  <c r="AK272" i="4" s="1"/>
  <c r="AL272" i="4" s="1"/>
  <c r="AI57" i="4"/>
  <c r="AJ57" i="4" s="1"/>
  <c r="AK57" i="4" s="1"/>
  <c r="AL57" i="4" s="1"/>
  <c r="AI162" i="4"/>
  <c r="AJ162" i="4" s="1"/>
  <c r="AK162" i="4" s="1"/>
  <c r="AL162" i="4" s="1"/>
  <c r="AI20" i="4"/>
  <c r="AJ20" i="4" s="1"/>
  <c r="AK20" i="4" s="1"/>
  <c r="AL20" i="4" s="1"/>
  <c r="AI80" i="4"/>
  <c r="AJ80" i="4" s="1"/>
  <c r="AK80" i="4" s="1"/>
  <c r="AL80" i="4" s="1"/>
  <c r="AI264" i="4"/>
  <c r="AJ264" i="4" s="1"/>
  <c r="AK264" i="4" s="1"/>
  <c r="AL264" i="4" s="1"/>
  <c r="AI246" i="4"/>
  <c r="AJ246" i="4" s="1"/>
  <c r="AK246" i="4" s="1"/>
  <c r="AL246" i="4" s="1"/>
  <c r="AI76" i="4"/>
  <c r="AJ76" i="4" s="1"/>
  <c r="AK76" i="4" s="1"/>
  <c r="AL76" i="4" s="1"/>
  <c r="AI22" i="4"/>
  <c r="AJ22" i="4" s="1"/>
  <c r="AK22" i="4" s="1"/>
  <c r="AL22" i="4" s="1"/>
  <c r="AI179" i="4"/>
  <c r="AJ179" i="4" s="1"/>
  <c r="AK179" i="4" s="1"/>
  <c r="AL179" i="4" s="1"/>
  <c r="AI181" i="4"/>
  <c r="AJ181" i="4" s="1"/>
  <c r="AK181" i="4" s="1"/>
  <c r="AL181" i="4" s="1"/>
  <c r="AI56" i="4"/>
  <c r="AJ56" i="4" s="1"/>
  <c r="AK56" i="4" s="1"/>
  <c r="AL56" i="4" s="1"/>
  <c r="AI173" i="4"/>
  <c r="AJ173" i="4" s="1"/>
  <c r="AK173" i="4" s="1"/>
  <c r="AL173" i="4" s="1"/>
  <c r="AI51" i="4"/>
  <c r="AJ51" i="4" s="1"/>
  <c r="AK51" i="4" s="1"/>
  <c r="AL51" i="4" s="1"/>
  <c r="AI287" i="4"/>
  <c r="AJ287" i="4" s="1"/>
  <c r="AK287" i="4" s="1"/>
  <c r="AL287" i="4" s="1"/>
  <c r="AI130" i="4"/>
  <c r="AJ130" i="4" s="1"/>
  <c r="AK130" i="4" s="1"/>
  <c r="AL130" i="4" s="1"/>
  <c r="AI170" i="4"/>
  <c r="AJ170" i="4" s="1"/>
  <c r="AK170" i="4" s="1"/>
  <c r="AL170" i="4" s="1"/>
  <c r="AI300" i="4"/>
  <c r="AJ300" i="4" s="1"/>
  <c r="AK300" i="4" s="1"/>
  <c r="AI55" i="4"/>
  <c r="AJ55" i="4" s="1"/>
  <c r="AK55" i="4" s="1"/>
  <c r="AL55" i="4" s="1"/>
  <c r="AI198" i="4"/>
  <c r="AJ198" i="4" s="1"/>
  <c r="AK198" i="4" s="1"/>
  <c r="AL198" i="4" s="1"/>
  <c r="AI251" i="4"/>
  <c r="AJ251" i="4" s="1"/>
  <c r="AK251" i="4" s="1"/>
  <c r="AL251" i="4" s="1"/>
  <c r="AI286" i="4"/>
  <c r="AJ286" i="4" s="1"/>
  <c r="AK286" i="4" s="1"/>
  <c r="AL286" i="4" s="1"/>
  <c r="AI13" i="4"/>
  <c r="AJ13" i="4" s="1"/>
  <c r="AK13" i="4" s="1"/>
  <c r="AL13" i="4" s="1"/>
  <c r="AI168" i="4"/>
  <c r="AJ168" i="4" s="1"/>
  <c r="AK168" i="4" s="1"/>
  <c r="AL168" i="4" s="1"/>
  <c r="AI217" i="4"/>
  <c r="AJ217" i="4" s="1"/>
  <c r="AK217" i="4" s="1"/>
  <c r="AL217" i="4" s="1"/>
  <c r="AI273" i="4"/>
  <c r="AJ273" i="4" s="1"/>
  <c r="AK273" i="4" s="1"/>
  <c r="AL273" i="4" s="1"/>
  <c r="AI145" i="4"/>
  <c r="AJ145" i="4" s="1"/>
  <c r="AK145" i="4" s="1"/>
  <c r="AL145" i="4" s="1"/>
  <c r="AI126" i="4"/>
  <c r="AJ126" i="4" s="1"/>
  <c r="AK126" i="4" s="1"/>
  <c r="AL126" i="4" s="1"/>
  <c r="AI106" i="4"/>
  <c r="AJ106" i="4" s="1"/>
  <c r="AK106" i="4" s="1"/>
  <c r="AL106" i="4" s="1"/>
  <c r="AI230" i="4"/>
  <c r="AJ230" i="4" s="1"/>
  <c r="AK230" i="4" s="1"/>
  <c r="AL230" i="4" s="1"/>
  <c r="AI204" i="4"/>
  <c r="AJ204" i="4" s="1"/>
  <c r="AK204" i="4" s="1"/>
  <c r="AL204" i="4" s="1"/>
  <c r="AI235" i="4"/>
  <c r="AJ235" i="4" s="1"/>
  <c r="AK235" i="4" s="1"/>
  <c r="AL235" i="4" s="1"/>
  <c r="AI262" i="4"/>
  <c r="AJ262" i="4" s="1"/>
  <c r="AK262" i="4" s="1"/>
  <c r="AL262" i="4" s="1"/>
  <c r="AI215" i="4"/>
  <c r="AJ215" i="4" s="1"/>
  <c r="AK215" i="4" s="1"/>
  <c r="AL215" i="4" s="1"/>
  <c r="AI23" i="4"/>
  <c r="AJ23" i="4" s="1"/>
  <c r="AK23" i="4" s="1"/>
  <c r="AL23" i="4" s="1"/>
  <c r="AI129" i="4"/>
  <c r="AJ129" i="4" s="1"/>
  <c r="AK129" i="4" s="1"/>
  <c r="AL129" i="4" s="1"/>
  <c r="AI128" i="4"/>
  <c r="AJ128" i="4" s="1"/>
  <c r="AK128" i="4" s="1"/>
  <c r="AL128" i="4" s="1"/>
  <c r="AI83" i="4"/>
  <c r="AJ83" i="4" s="1"/>
  <c r="AK83" i="4" s="1"/>
  <c r="AL83" i="4" s="1"/>
  <c r="AI150" i="4"/>
  <c r="AJ150" i="4" s="1"/>
  <c r="AK150" i="4" s="1"/>
  <c r="AL150" i="4" s="1"/>
  <c r="AI148" i="4"/>
  <c r="AJ148" i="4" s="1"/>
  <c r="AK148" i="4" s="1"/>
  <c r="AL148" i="4" s="1"/>
  <c r="AI252" i="4"/>
  <c r="AJ252" i="4" s="1"/>
  <c r="AK252" i="4" s="1"/>
  <c r="AL252" i="4" s="1"/>
  <c r="AI33" i="4"/>
  <c r="AJ33" i="4" s="1"/>
  <c r="AK33" i="4" s="1"/>
  <c r="AL33" i="4" s="1"/>
  <c r="AI12" i="4"/>
  <c r="AJ12" i="4" s="1"/>
  <c r="AK12" i="4" s="1"/>
  <c r="AL12" i="4" s="1"/>
  <c r="AI31" i="4"/>
  <c r="AJ31" i="4" s="1"/>
  <c r="AK31" i="4" s="1"/>
  <c r="AL31" i="4" s="1"/>
  <c r="AI146" i="4"/>
  <c r="AJ146" i="4" s="1"/>
  <c r="AK146" i="4" s="1"/>
  <c r="AL146" i="4" s="1"/>
  <c r="AI49" i="4"/>
  <c r="AJ49" i="4" s="1"/>
  <c r="AK49" i="4" s="1"/>
  <c r="AL49" i="4" s="1"/>
  <c r="AI104" i="4"/>
  <c r="AJ104" i="4" s="1"/>
  <c r="AK104" i="4" s="1"/>
  <c r="AL104" i="4" s="1"/>
  <c r="AI152" i="4"/>
  <c r="AJ152" i="4" s="1"/>
  <c r="AK152" i="4" s="1"/>
  <c r="AL152" i="4" s="1"/>
  <c r="AI88" i="4"/>
  <c r="AJ88" i="4" s="1"/>
  <c r="AK88" i="4" s="1"/>
  <c r="AL88" i="4" s="1"/>
  <c r="AI92" i="4"/>
  <c r="AJ92" i="4" s="1"/>
  <c r="AK92" i="4" s="1"/>
  <c r="AL92" i="4" s="1"/>
  <c r="AI114" i="4"/>
  <c r="AJ114" i="4" s="1"/>
  <c r="AK114" i="4" s="1"/>
  <c r="AL114" i="4" s="1"/>
  <c r="AI96" i="4"/>
  <c r="AJ96" i="4" s="1"/>
  <c r="AK96" i="4" s="1"/>
  <c r="AL96" i="4" s="1"/>
  <c r="R7" i="4"/>
  <c r="S7" i="4" s="1"/>
  <c r="R11" i="4"/>
  <c r="S11" i="4" s="1"/>
  <c r="T11" i="4" s="1"/>
  <c r="U11" i="4" s="1"/>
  <c r="R19" i="4"/>
  <c r="S19" i="4" s="1"/>
  <c r="T19" i="4" s="1"/>
  <c r="U19" i="4" s="1"/>
  <c r="R51" i="4"/>
  <c r="S51" i="4" s="1"/>
  <c r="T51" i="4" s="1"/>
  <c r="U51" i="4" s="1"/>
  <c r="R55" i="4"/>
  <c r="S55" i="4" s="1"/>
  <c r="T55" i="4" s="1"/>
  <c r="U55" i="4" s="1"/>
  <c r="R63" i="4"/>
  <c r="S63" i="4" s="1"/>
  <c r="T63" i="4" s="1"/>
  <c r="U63" i="4" s="1"/>
  <c r="R71" i="4"/>
  <c r="S71" i="4" s="1"/>
  <c r="T71" i="4" s="1"/>
  <c r="U71" i="4" s="1"/>
  <c r="R79" i="4"/>
  <c r="S79" i="4" s="1"/>
  <c r="T79" i="4" s="1"/>
  <c r="U79" i="4" s="1"/>
  <c r="R83" i="4"/>
  <c r="S83" i="4" s="1"/>
  <c r="T83" i="4" s="1"/>
  <c r="U83" i="4" s="1"/>
  <c r="R91" i="4"/>
  <c r="S91" i="4" s="1"/>
  <c r="T91" i="4" s="1"/>
  <c r="R115" i="4"/>
  <c r="S115" i="4" s="1"/>
  <c r="T115" i="4" s="1"/>
  <c r="U115" i="4" s="1"/>
  <c r="R127" i="4"/>
  <c r="S127" i="4" s="1"/>
  <c r="T127" i="4" s="1"/>
  <c r="U127" i="4" s="1"/>
  <c r="R131" i="4"/>
  <c r="S131" i="4" s="1"/>
  <c r="T131" i="4" s="1"/>
  <c r="U131" i="4" s="1"/>
  <c r="R143" i="4"/>
  <c r="S143" i="4" s="1"/>
  <c r="T143" i="4" s="1"/>
  <c r="R151" i="4"/>
  <c r="S151" i="4" s="1"/>
  <c r="T151" i="4" s="1"/>
  <c r="U151" i="4" s="1"/>
  <c r="R172" i="4"/>
  <c r="S172" i="4" s="1"/>
  <c r="T172" i="4" s="1"/>
  <c r="U172" i="4" s="1"/>
  <c r="R188" i="4"/>
  <c r="S188" i="4" s="1"/>
  <c r="T188" i="4" s="1"/>
  <c r="U188" i="4" s="1"/>
  <c r="R200" i="4"/>
  <c r="S200" i="4" s="1"/>
  <c r="T200" i="4" s="1"/>
  <c r="R212" i="4"/>
  <c r="S212" i="4" s="1"/>
  <c r="T212" i="4" s="1"/>
  <c r="U212" i="4" s="1"/>
  <c r="R226" i="4"/>
  <c r="S226" i="4" s="1"/>
  <c r="T226" i="4" s="1"/>
  <c r="U226" i="4" s="1"/>
  <c r="R242" i="4"/>
  <c r="S242" i="4" s="1"/>
  <c r="T242" i="4" s="1"/>
  <c r="U242" i="4" s="1"/>
  <c r="R246" i="4"/>
  <c r="S246" i="4" s="1"/>
  <c r="T246" i="4" s="1"/>
  <c r="R10" i="4"/>
  <c r="S10" i="4" s="1"/>
  <c r="T10" i="4" s="1"/>
  <c r="U10" i="4" s="1"/>
  <c r="R288" i="4"/>
  <c r="S288" i="4" s="1"/>
  <c r="T288" i="4" s="1"/>
  <c r="U288" i="4" s="1"/>
  <c r="R93" i="4"/>
  <c r="S93" i="4" s="1"/>
  <c r="T93" i="4" s="1"/>
  <c r="U93" i="4" s="1"/>
  <c r="R89" i="4"/>
  <c r="S89" i="4" s="1"/>
  <c r="T89" i="4" s="1"/>
  <c r="U89" i="4" s="1"/>
  <c r="R44" i="4"/>
  <c r="S44" i="4" s="1"/>
  <c r="T44" i="4" s="1"/>
  <c r="U44" i="4" s="1"/>
  <c r="R149" i="4"/>
  <c r="S149" i="4" s="1"/>
  <c r="T149" i="4" s="1"/>
  <c r="U149" i="4" s="1"/>
  <c r="R227" i="4"/>
  <c r="S227" i="4" s="1"/>
  <c r="T227" i="4" s="1"/>
  <c r="U227" i="4" s="1"/>
  <c r="R24" i="4"/>
  <c r="S24" i="4" s="1"/>
  <c r="T24" i="4" s="1"/>
  <c r="R8" i="4"/>
  <c r="S8" i="4" s="1"/>
  <c r="T8" i="4" s="1"/>
  <c r="U8" i="4" s="1"/>
  <c r="R124" i="4"/>
  <c r="S124" i="4" s="1"/>
  <c r="T124" i="4" s="1"/>
  <c r="U124" i="4" s="1"/>
  <c r="R153" i="4"/>
  <c r="S153" i="4" s="1"/>
  <c r="T153" i="4" s="1"/>
  <c r="U153" i="4" s="1"/>
  <c r="R247" i="4"/>
  <c r="S247" i="4" s="1"/>
  <c r="T247" i="4" s="1"/>
  <c r="R264" i="4"/>
  <c r="S264" i="4" s="1"/>
  <c r="T264" i="4" s="1"/>
  <c r="U264" i="4" s="1"/>
  <c r="R289" i="4"/>
  <c r="S289" i="4" s="1"/>
  <c r="T289" i="4" s="1"/>
  <c r="U289" i="4" s="1"/>
  <c r="R97" i="4"/>
  <c r="S97" i="4" s="1"/>
  <c r="T97" i="4" s="1"/>
  <c r="U97" i="4" s="1"/>
  <c r="R36" i="4"/>
  <c r="S36" i="4" s="1"/>
  <c r="T36" i="4" s="1"/>
  <c r="R181" i="4"/>
  <c r="S181" i="4" s="1"/>
  <c r="T181" i="4" s="1"/>
  <c r="U181" i="4" s="1"/>
  <c r="R249" i="4"/>
  <c r="S249" i="4" s="1"/>
  <c r="T249" i="4" s="1"/>
  <c r="U249" i="4" s="1"/>
  <c r="R98" i="4"/>
  <c r="S98" i="4" s="1"/>
  <c r="T98" i="4" s="1"/>
  <c r="U98" i="4" s="1"/>
  <c r="R9" i="4"/>
  <c r="S9" i="4" s="1"/>
  <c r="T9" i="4" s="1"/>
  <c r="U9" i="4" s="1"/>
  <c r="R296" i="4"/>
  <c r="S296" i="4" s="1"/>
  <c r="T296" i="4" s="1"/>
  <c r="U296" i="4" s="1"/>
  <c r="R73" i="4"/>
  <c r="S73" i="4" s="1"/>
  <c r="T73" i="4" s="1"/>
  <c r="U73" i="4" s="1"/>
  <c r="R140" i="4"/>
  <c r="S140" i="4" s="1"/>
  <c r="T140" i="4" s="1"/>
  <c r="U140" i="4" s="1"/>
  <c r="R108" i="4"/>
  <c r="S108" i="4" s="1"/>
  <c r="T108" i="4" s="1"/>
  <c r="R305" i="4"/>
  <c r="S305" i="4" s="1"/>
  <c r="T305" i="4" s="1"/>
  <c r="U305" i="4" s="1"/>
  <c r="R189" i="4"/>
  <c r="S189" i="4" s="1"/>
  <c r="T189" i="4" s="1"/>
  <c r="U189" i="4" s="1"/>
  <c r="R269" i="4"/>
  <c r="S269" i="4" s="1"/>
  <c r="T269" i="4" s="1"/>
  <c r="U269" i="4" s="1"/>
  <c r="R287" i="4"/>
  <c r="S287" i="4" s="1"/>
  <c r="T287" i="4" s="1"/>
  <c r="R116" i="4"/>
  <c r="S116" i="4" s="1"/>
  <c r="T116" i="4" s="1"/>
  <c r="U116" i="4" s="1"/>
  <c r="R64" i="4"/>
  <c r="S64" i="4" s="1"/>
  <c r="T64" i="4" s="1"/>
  <c r="U64" i="4" s="1"/>
  <c r="R144" i="4"/>
  <c r="S144" i="4" s="1"/>
  <c r="T144" i="4" s="1"/>
  <c r="U144" i="4" s="1"/>
  <c r="R300" i="4"/>
  <c r="S300" i="4" s="1"/>
  <c r="T300" i="4" s="1"/>
  <c r="R306" i="4"/>
  <c r="S306" i="4" s="1"/>
  <c r="T306" i="4" s="1"/>
  <c r="U306" i="4" s="1"/>
  <c r="R168" i="4"/>
  <c r="S168" i="4" s="1"/>
  <c r="T168" i="4" s="1"/>
  <c r="U168" i="4" s="1"/>
  <c r="R277" i="4"/>
  <c r="S277" i="4" s="1"/>
  <c r="T277" i="4" s="1"/>
  <c r="U277" i="4" s="1"/>
  <c r="R26" i="4"/>
  <c r="S26" i="4" s="1"/>
  <c r="T26" i="4" s="1"/>
  <c r="U26" i="4" s="1"/>
  <c r="R248" i="4"/>
  <c r="S248" i="4" s="1"/>
  <c r="T248" i="4" s="1"/>
  <c r="U248" i="4" s="1"/>
  <c r="R106" i="4"/>
  <c r="S106" i="4" s="1"/>
  <c r="T106" i="4" s="1"/>
  <c r="U106" i="4" s="1"/>
  <c r="R244" i="4"/>
  <c r="S244" i="4" s="1"/>
  <c r="T244" i="4" s="1"/>
  <c r="U244" i="4" s="1"/>
  <c r="R293" i="4"/>
  <c r="S293" i="4" s="1"/>
  <c r="T293" i="4" s="1"/>
  <c r="U293" i="4" s="1"/>
  <c r="R177" i="4"/>
  <c r="S177" i="4" s="1"/>
  <c r="T177" i="4" s="1"/>
  <c r="R270" i="4"/>
  <c r="S270" i="4" s="1"/>
  <c r="T270" i="4" s="1"/>
  <c r="U270" i="4" s="1"/>
  <c r="R109" i="4"/>
  <c r="S109" i="4" s="1"/>
  <c r="T109" i="4" s="1"/>
  <c r="U109" i="4" s="1"/>
  <c r="R16" i="4"/>
  <c r="S16" i="4" s="1"/>
  <c r="T16" i="4" s="1"/>
  <c r="R30" i="4"/>
  <c r="S30" i="4" s="1"/>
  <c r="T30" i="4" s="1"/>
  <c r="U30" i="4" s="1"/>
  <c r="R88" i="4"/>
  <c r="S88" i="4" s="1"/>
  <c r="T88" i="4" s="1"/>
  <c r="U88" i="4" s="1"/>
  <c r="R215" i="4"/>
  <c r="S215" i="4" s="1"/>
  <c r="T215" i="4" s="1"/>
  <c r="U215" i="4" s="1"/>
  <c r="R214" i="4"/>
  <c r="S214" i="4" s="1"/>
  <c r="T214" i="4" s="1"/>
  <c r="R14" i="4"/>
  <c r="S14" i="4" s="1"/>
  <c r="T14" i="4" s="1"/>
  <c r="U14" i="4" s="1"/>
  <c r="R18" i="4"/>
  <c r="S18" i="4" s="1"/>
  <c r="T18" i="4" s="1"/>
  <c r="U18" i="4" s="1"/>
  <c r="R207" i="4"/>
  <c r="S207" i="4" s="1"/>
  <c r="T207" i="4" s="1"/>
  <c r="U207" i="4" s="1"/>
  <c r="R69" i="4"/>
  <c r="S69" i="4" s="1"/>
  <c r="T69" i="4" s="1"/>
  <c r="R129" i="4"/>
  <c r="S129" i="4" s="1"/>
  <c r="T129" i="4" s="1"/>
  <c r="U129" i="4" s="1"/>
  <c r="R138" i="4"/>
  <c r="S138" i="4" s="1"/>
  <c r="T138" i="4" s="1"/>
  <c r="U138" i="4" s="1"/>
  <c r="R233" i="4"/>
  <c r="S233" i="4" s="1"/>
  <c r="T233" i="4" s="1"/>
  <c r="U233" i="4" s="1"/>
  <c r="R273" i="4"/>
  <c r="S273" i="4" s="1"/>
  <c r="T273" i="4" s="1"/>
  <c r="R146" i="4"/>
  <c r="S146" i="4" s="1"/>
  <c r="T146" i="4" s="1"/>
  <c r="U146" i="4" s="1"/>
  <c r="R100" i="4"/>
  <c r="S100" i="4" s="1"/>
  <c r="T100" i="4" s="1"/>
  <c r="U100" i="4" s="1"/>
  <c r="R292" i="4"/>
  <c r="S292" i="4" s="1"/>
  <c r="T292" i="4" s="1"/>
  <c r="U292" i="4" s="1"/>
  <c r="R128" i="4"/>
  <c r="S128" i="4" s="1"/>
  <c r="T128" i="4" s="1"/>
  <c r="U128" i="4" s="1"/>
  <c r="R283" i="4"/>
  <c r="S283" i="4" s="1"/>
  <c r="T283" i="4" s="1"/>
  <c r="U283" i="4" s="1"/>
  <c r="R33" i="4"/>
  <c r="S33" i="4" s="1"/>
  <c r="T33" i="4" s="1"/>
  <c r="U33" i="4" s="1"/>
  <c r="R104" i="4"/>
  <c r="S104" i="4" s="1"/>
  <c r="T104" i="4" s="1"/>
  <c r="U104" i="4" s="1"/>
  <c r="R102" i="4"/>
  <c r="S102" i="4" s="1"/>
  <c r="T102" i="4" s="1"/>
  <c r="R41" i="4"/>
  <c r="S41" i="4" s="1"/>
  <c r="T41" i="4" s="1"/>
  <c r="U41" i="4" s="1"/>
  <c r="R186" i="4"/>
  <c r="S186" i="4" s="1"/>
  <c r="T186" i="4" s="1"/>
  <c r="U186" i="4" s="1"/>
  <c r="R84" i="4"/>
  <c r="S84" i="4" s="1"/>
  <c r="T84" i="4" s="1"/>
  <c r="U84" i="4" s="1"/>
  <c r="R290" i="4"/>
  <c r="S290" i="4" s="1"/>
  <c r="T290" i="4" s="1"/>
  <c r="R298" i="4"/>
  <c r="S298" i="4" s="1"/>
  <c r="T298" i="4" s="1"/>
  <c r="U298" i="4" s="1"/>
  <c r="R80" i="4"/>
  <c r="S80" i="4" s="1"/>
  <c r="T80" i="4" s="1"/>
  <c r="R110" i="4"/>
  <c r="S110" i="4" s="1"/>
  <c r="T110" i="4" s="1"/>
  <c r="U110" i="4" s="1"/>
  <c r="R237" i="4"/>
  <c r="S237" i="4" s="1"/>
  <c r="T237" i="4" s="1"/>
  <c r="R62" i="4"/>
  <c r="S62" i="4" s="1"/>
  <c r="T62" i="4" s="1"/>
  <c r="U62" i="4" s="1"/>
  <c r="R54" i="4"/>
  <c r="S54" i="4" s="1"/>
  <c r="T54" i="4" s="1"/>
  <c r="U54" i="4" s="1"/>
  <c r="R178" i="4"/>
  <c r="S178" i="4" s="1"/>
  <c r="T178" i="4" s="1"/>
  <c r="U178" i="4" s="1"/>
  <c r="R176" i="4"/>
  <c r="S176" i="4" s="1"/>
  <c r="T176" i="4" s="1"/>
  <c r="R60" i="4"/>
  <c r="S60" i="4" s="1"/>
  <c r="T60" i="4" s="1"/>
  <c r="U60" i="4" s="1"/>
  <c r="BB58" i="4"/>
  <c r="BC58" i="4" s="1"/>
  <c r="BB254" i="4"/>
  <c r="BC254" i="4" s="1"/>
  <c r="BB39" i="4"/>
  <c r="BC39" i="4" s="1"/>
  <c r="BB128" i="4"/>
  <c r="BC128" i="4" s="1"/>
  <c r="BB264" i="4"/>
  <c r="BC264" i="4" s="1"/>
  <c r="BA44" i="4"/>
  <c r="AZ6" i="4"/>
  <c r="BB210" i="4"/>
  <c r="BC210" i="4" s="1"/>
  <c r="BB132" i="4"/>
  <c r="BC132" i="4" s="1"/>
  <c r="BB304" i="4"/>
  <c r="BC304" i="4" s="1"/>
  <c r="BB178" i="4"/>
  <c r="BC178" i="4" s="1"/>
  <c r="BB40" i="4"/>
  <c r="BC40" i="4" s="1"/>
  <c r="BB160" i="4"/>
  <c r="BC160" i="4" s="1"/>
  <c r="BB232" i="4"/>
  <c r="BC232" i="4" s="1"/>
  <c r="BB26" i="4"/>
  <c r="BC26" i="4" s="1"/>
  <c r="N7" i="4"/>
  <c r="M6" i="4"/>
  <c r="AQ179" i="4"/>
  <c r="AR179" i="4" s="1"/>
  <c r="BB179" i="4" s="1"/>
  <c r="BC179" i="4" s="1"/>
  <c r="AQ126" i="4"/>
  <c r="AR126" i="4" s="1"/>
  <c r="AQ203" i="4"/>
  <c r="AR203" i="4" s="1"/>
  <c r="AQ10" i="4"/>
  <c r="AR10" i="4" s="1"/>
  <c r="AQ207" i="4"/>
  <c r="AR207" i="4" s="1"/>
  <c r="AQ49" i="4"/>
  <c r="AR49" i="4" s="1"/>
  <c r="AQ17" i="4"/>
  <c r="AR17" i="4" s="1"/>
  <c r="AQ63" i="4"/>
  <c r="AR63" i="4" s="1"/>
  <c r="AQ122" i="4"/>
  <c r="AR122" i="4" s="1"/>
  <c r="AQ185" i="4"/>
  <c r="AR185" i="4" s="1"/>
  <c r="AQ169" i="4"/>
  <c r="AR169" i="4" s="1"/>
  <c r="BC6" i="4"/>
  <c r="AQ180" i="4"/>
  <c r="AR180" i="4" s="1"/>
  <c r="AQ80" i="4"/>
  <c r="AR80" i="4" s="1"/>
  <c r="AQ204" i="4"/>
  <c r="AR204" i="4" s="1"/>
  <c r="AQ306" i="4"/>
  <c r="AR306" i="4" s="1"/>
  <c r="AQ165" i="4"/>
  <c r="AR165" i="4" s="1"/>
  <c r="AQ281" i="4"/>
  <c r="AR281" i="4" s="1"/>
  <c r="AQ186" i="4"/>
  <c r="AR186" i="4" s="1"/>
  <c r="AQ261" i="4"/>
  <c r="AR261" i="4" s="1"/>
  <c r="AQ84" i="4"/>
  <c r="AR84" i="4" s="1"/>
  <c r="AQ149" i="4"/>
  <c r="AR149" i="4" s="1"/>
  <c r="AO111" i="4"/>
  <c r="W6" i="4"/>
  <c r="X99" i="4" s="1"/>
  <c r="Z99" i="4" s="1"/>
  <c r="AB6" i="4"/>
  <c r="AC29" i="4" s="1"/>
  <c r="AE29" i="4" s="1"/>
  <c r="U16" i="4"/>
  <c r="U177" i="4"/>
  <c r="U57" i="4"/>
  <c r="U273" i="4"/>
  <c r="U235" i="4"/>
  <c r="U291" i="4"/>
  <c r="U245" i="4"/>
  <c r="U250" i="4"/>
  <c r="U120" i="4"/>
  <c r="U24" i="4"/>
  <c r="U174" i="4"/>
  <c r="U286" i="4"/>
  <c r="U214" i="4"/>
  <c r="U102" i="4"/>
  <c r="U108" i="4"/>
  <c r="U69" i="4"/>
  <c r="BB192" i="4"/>
  <c r="BC192" i="4" s="1"/>
  <c r="R142" i="4"/>
  <c r="S142" i="4" s="1"/>
  <c r="T142" i="4" s="1"/>
  <c r="U142" i="4" s="1"/>
  <c r="R263" i="4"/>
  <c r="S263" i="4" s="1"/>
  <c r="T263" i="4" s="1"/>
  <c r="R132" i="4"/>
  <c r="S132" i="4" s="1"/>
  <c r="T132" i="4" s="1"/>
  <c r="R162" i="4"/>
  <c r="S162" i="4" s="1"/>
  <c r="T162" i="4" s="1"/>
  <c r="R150" i="4"/>
  <c r="S150" i="4" s="1"/>
  <c r="T150" i="4" s="1"/>
  <c r="R213" i="4"/>
  <c r="S213" i="4" s="1"/>
  <c r="T213" i="4" s="1"/>
  <c r="R224" i="4"/>
  <c r="S224" i="4" s="1"/>
  <c r="T224" i="4" s="1"/>
  <c r="R171" i="4"/>
  <c r="S171" i="4" s="1"/>
  <c r="T171" i="4" s="1"/>
  <c r="U171" i="4" s="1"/>
  <c r="R21" i="4"/>
  <c r="S21" i="4" s="1"/>
  <c r="T21" i="4" s="1"/>
  <c r="U21" i="4" s="1"/>
  <c r="R47" i="4"/>
  <c r="S47" i="4" s="1"/>
  <c r="T47" i="4" s="1"/>
  <c r="U47" i="4" s="1"/>
  <c r="R192" i="4"/>
  <c r="S192" i="4" s="1"/>
  <c r="T192" i="4" s="1"/>
  <c r="U192" i="4" s="1"/>
  <c r="R262" i="4"/>
  <c r="S262" i="4" s="1"/>
  <c r="T262" i="4" s="1"/>
  <c r="U262" i="4" s="1"/>
  <c r="R185" i="4"/>
  <c r="S185" i="4" s="1"/>
  <c r="T185" i="4" s="1"/>
  <c r="R40" i="4"/>
  <c r="S40" i="4" s="1"/>
  <c r="T40" i="4" s="1"/>
  <c r="R137" i="4"/>
  <c r="S137" i="4" s="1"/>
  <c r="T137" i="4" s="1"/>
  <c r="U137" i="4" s="1"/>
  <c r="R221" i="4"/>
  <c r="S221" i="4" s="1"/>
  <c r="T221" i="4" s="1"/>
  <c r="U221" i="4" s="1"/>
  <c r="R254" i="4"/>
  <c r="S254" i="4" s="1"/>
  <c r="T254" i="4" s="1"/>
  <c r="R276" i="4"/>
  <c r="S276" i="4" s="1"/>
  <c r="T276" i="4" s="1"/>
  <c r="U276" i="4" s="1"/>
  <c r="R198" i="4"/>
  <c r="S198" i="4" s="1"/>
  <c r="T198" i="4" s="1"/>
  <c r="U198" i="4" s="1"/>
  <c r="R252" i="4"/>
  <c r="S252" i="4" s="1"/>
  <c r="T252" i="4" s="1"/>
  <c r="R209" i="4"/>
  <c r="S209" i="4" s="1"/>
  <c r="T209" i="4" s="1"/>
  <c r="R275" i="4"/>
  <c r="S275" i="4" s="1"/>
  <c r="T275" i="4" s="1"/>
  <c r="R179" i="4"/>
  <c r="S179" i="4" s="1"/>
  <c r="T179" i="4" s="1"/>
  <c r="R195" i="4"/>
  <c r="S195" i="4" s="1"/>
  <c r="T195" i="4" s="1"/>
  <c r="R49" i="4"/>
  <c r="S49" i="4" s="1"/>
  <c r="T49" i="4" s="1"/>
  <c r="R46" i="4"/>
  <c r="S46" i="4" s="1"/>
  <c r="T46" i="4" s="1"/>
  <c r="R121" i="4"/>
  <c r="S121" i="4" s="1"/>
  <c r="T121" i="4" s="1"/>
  <c r="U121" i="4" s="1"/>
  <c r="R278" i="4"/>
  <c r="S278" i="4" s="1"/>
  <c r="T278" i="4" s="1"/>
  <c r="R111" i="4"/>
  <c r="S111" i="4" s="1"/>
  <c r="T111" i="4" s="1"/>
  <c r="BB69" i="4"/>
  <c r="BC69" i="4" s="1"/>
  <c r="BB28" i="4"/>
  <c r="BC28" i="4" s="1"/>
  <c r="BB56" i="4"/>
  <c r="BC56" i="4" s="1"/>
  <c r="AR215" i="4"/>
  <c r="AL196" i="4"/>
  <c r="AL100" i="4"/>
  <c r="AL244" i="4"/>
  <c r="AL199" i="4"/>
  <c r="AL26" i="4"/>
  <c r="AL143" i="4"/>
  <c r="AL203" i="4"/>
  <c r="AL239" i="4"/>
  <c r="K186" i="4"/>
  <c r="AL59" i="4"/>
  <c r="AL219" i="4"/>
  <c r="AL300" i="4"/>
  <c r="BN6" i="4"/>
  <c r="U274" i="4"/>
  <c r="U154" i="4"/>
  <c r="U70" i="4"/>
  <c r="U156" i="4"/>
  <c r="U80" i="4"/>
  <c r="U243" i="4"/>
  <c r="U105" i="4"/>
  <c r="U42" i="4"/>
  <c r="U56" i="4"/>
  <c r="U17" i="4"/>
  <c r="U210" i="4"/>
  <c r="U279" i="4"/>
  <c r="U141" i="4"/>
  <c r="U159" i="4"/>
  <c r="U66" i="4"/>
  <c r="U200" i="4"/>
  <c r="U20" i="4"/>
  <c r="U184" i="4"/>
  <c r="U95" i="4"/>
  <c r="U86" i="4"/>
  <c r="U91" i="4"/>
  <c r="U267" i="4"/>
  <c r="U258" i="4"/>
  <c r="U247" i="4"/>
  <c r="K59" i="4"/>
  <c r="U204" i="4"/>
  <c r="U147" i="4"/>
  <c r="U196" i="4"/>
  <c r="U45" i="4"/>
  <c r="U169" i="4"/>
  <c r="U68" i="4"/>
  <c r="U287" i="4"/>
  <c r="U27" i="4"/>
  <c r="U246" i="4"/>
  <c r="U118" i="4"/>
  <c r="U173" i="4"/>
  <c r="U299" i="4"/>
  <c r="U259" i="4"/>
  <c r="U237" i="4"/>
  <c r="U300" i="4"/>
  <c r="U208" i="4"/>
  <c r="U43" i="4"/>
  <c r="U36" i="4"/>
  <c r="U143" i="4"/>
  <c r="BC77" i="4"/>
  <c r="K61" i="4"/>
  <c r="U223" i="4"/>
  <c r="U176" i="4"/>
  <c r="U290" i="4"/>
  <c r="U87" i="4"/>
  <c r="U132" i="4"/>
  <c r="BB239" i="4"/>
  <c r="BB110" i="4"/>
  <c r="J52" i="4"/>
  <c r="AO31" i="4"/>
  <c r="AO64" i="4"/>
  <c r="AO262" i="4"/>
  <c r="AO106" i="4"/>
  <c r="AO265" i="4"/>
  <c r="AO29" i="4"/>
  <c r="AO8" i="4"/>
  <c r="AO167" i="4"/>
  <c r="AO105" i="4"/>
  <c r="AO225" i="4"/>
  <c r="AO152" i="4"/>
  <c r="AO228" i="4"/>
  <c r="AO198" i="4"/>
  <c r="AO137" i="4"/>
  <c r="AO47" i="4"/>
  <c r="AO266" i="4"/>
  <c r="AO73" i="4"/>
  <c r="AO70" i="4"/>
  <c r="AC240" i="4" l="1"/>
  <c r="AE240" i="4" s="1"/>
  <c r="BB265" i="4"/>
  <c r="AW6" i="4"/>
  <c r="AC198" i="4"/>
  <c r="AE198" i="4" s="1"/>
  <c r="BB94" i="4"/>
  <c r="BC94" i="4" s="1"/>
  <c r="BB145" i="4"/>
  <c r="BC145" i="4" s="1"/>
  <c r="BB19" i="4"/>
  <c r="BC19" i="4" s="1"/>
  <c r="BB15" i="4"/>
  <c r="BC15" i="4" s="1"/>
  <c r="BB272" i="4"/>
  <c r="BC272" i="4" s="1"/>
  <c r="BB245" i="4"/>
  <c r="BC245" i="4" s="1"/>
  <c r="BB235" i="4"/>
  <c r="BC235" i="4" s="1"/>
  <c r="BB86" i="4"/>
  <c r="BC86" i="4" s="1"/>
  <c r="BB71" i="4"/>
  <c r="BC71" i="4" s="1"/>
  <c r="BB216" i="4"/>
  <c r="BC216" i="4" s="1"/>
  <c r="BB214" i="4"/>
  <c r="BC214" i="4" s="1"/>
  <c r="BB174" i="4"/>
  <c r="BC174" i="4" s="1"/>
  <c r="BB55" i="4"/>
  <c r="BC55" i="4" s="1"/>
  <c r="BB297" i="4"/>
  <c r="BC297" i="4" s="1"/>
  <c r="BB287" i="4"/>
  <c r="BC287" i="4" s="1"/>
  <c r="BB168" i="4"/>
  <c r="BC168" i="4" s="1"/>
  <c r="BB33" i="4"/>
  <c r="BC33" i="4" s="1"/>
  <c r="BB277" i="4"/>
  <c r="BB11" i="4"/>
  <c r="BB175" i="4"/>
  <c r="BC175" i="4" s="1"/>
  <c r="BB237" i="4"/>
  <c r="BC237" i="4" s="1"/>
  <c r="BB91" i="4"/>
  <c r="BC91" i="4" s="1"/>
  <c r="BB98" i="4"/>
  <c r="BC98" i="4" s="1"/>
  <c r="BB208" i="4"/>
  <c r="BC208" i="4" s="1"/>
  <c r="BB299" i="4"/>
  <c r="BC299" i="4" s="1"/>
  <c r="BB82" i="4"/>
  <c r="BC82" i="4" s="1"/>
  <c r="BB27" i="4"/>
  <c r="BC27" i="4" s="1"/>
  <c r="BB206" i="4"/>
  <c r="BC206" i="4" s="1"/>
  <c r="BB119" i="4"/>
  <c r="BC119" i="4" s="1"/>
  <c r="BB292" i="4"/>
  <c r="BC292" i="4" s="1"/>
  <c r="BB46" i="4"/>
  <c r="BC46" i="4" s="1"/>
  <c r="BB161" i="4"/>
  <c r="BC161" i="4" s="1"/>
  <c r="BB197" i="4"/>
  <c r="BC197" i="4" s="1"/>
  <c r="BB194" i="4"/>
  <c r="BC194" i="4" s="1"/>
  <c r="BB270" i="4"/>
  <c r="BC270" i="4" s="1"/>
  <c r="BB260" i="4"/>
  <c r="BC260" i="4" s="1"/>
  <c r="BB122" i="4"/>
  <c r="BC122" i="4" s="1"/>
  <c r="BB36" i="4"/>
  <c r="BB148" i="4"/>
  <c r="BC148" i="4" s="1"/>
  <c r="AI6" i="4"/>
  <c r="BB10" i="4"/>
  <c r="BC10" i="4" s="1"/>
  <c r="BB217" i="4"/>
  <c r="BC217" i="4" s="1"/>
  <c r="BB42" i="4"/>
  <c r="BC42" i="4" s="1"/>
  <c r="BB276" i="4"/>
  <c r="BC276" i="4" s="1"/>
  <c r="BB218" i="4"/>
  <c r="BC218" i="4" s="1"/>
  <c r="BB183" i="4"/>
  <c r="BC183" i="4" s="1"/>
  <c r="BB156" i="4"/>
  <c r="BC156" i="4" s="1"/>
  <c r="BB283" i="4"/>
  <c r="BC283" i="4" s="1"/>
  <c r="BB25" i="4"/>
  <c r="BC25" i="4" s="1"/>
  <c r="BB222" i="4"/>
  <c r="BC222" i="4" s="1"/>
  <c r="BB78" i="4"/>
  <c r="BC78" i="4" s="1"/>
  <c r="BB66" i="4"/>
  <c r="BC66" i="4" s="1"/>
  <c r="BB223" i="4"/>
  <c r="BC223" i="4" s="1"/>
  <c r="BB230" i="4"/>
  <c r="BC230" i="4" s="1"/>
  <c r="BB253" i="4"/>
  <c r="BC253" i="4" s="1"/>
  <c r="BB75" i="4"/>
  <c r="BC75" i="4" s="1"/>
  <c r="BB243" i="4"/>
  <c r="BC243" i="4" s="1"/>
  <c r="BB209" i="4"/>
  <c r="BC209" i="4" s="1"/>
  <c r="BB24" i="4"/>
  <c r="BC24" i="4" s="1"/>
  <c r="BB290" i="4"/>
  <c r="BC290" i="4" s="1"/>
  <c r="BB101" i="4"/>
  <c r="BC101" i="4" s="1"/>
  <c r="BB38" i="4"/>
  <c r="BC38" i="4" s="1"/>
  <c r="BB220" i="4"/>
  <c r="BC220" i="4" s="1"/>
  <c r="BB112" i="4"/>
  <c r="BC112" i="4" s="1"/>
  <c r="BB275" i="4"/>
  <c r="BC275" i="4" s="1"/>
  <c r="BB289" i="4"/>
  <c r="BC289" i="4" s="1"/>
  <c r="BB102" i="4"/>
  <c r="BC102" i="4" s="1"/>
  <c r="BB201" i="4"/>
  <c r="BC201" i="4" s="1"/>
  <c r="BB12" i="4"/>
  <c r="BC12" i="4" s="1"/>
  <c r="BB157" i="4"/>
  <c r="BC157" i="4" s="1"/>
  <c r="BB191" i="4"/>
  <c r="BB258" i="4"/>
  <c r="BC258" i="4" s="1"/>
  <c r="BB280" i="4"/>
  <c r="BC280" i="4" s="1"/>
  <c r="BB35" i="4"/>
  <c r="BC35" i="4" s="1"/>
  <c r="BB155" i="4"/>
  <c r="BC155" i="4" s="1"/>
  <c r="BB74" i="4"/>
  <c r="BC74" i="4" s="1"/>
  <c r="BB108" i="4"/>
  <c r="BC108" i="4" s="1"/>
  <c r="BB43" i="4"/>
  <c r="BC43" i="4" s="1"/>
  <c r="BB196" i="4"/>
  <c r="BC196" i="4" s="1"/>
  <c r="AT6" i="4"/>
  <c r="BB84" i="4"/>
  <c r="BC84" i="4" s="1"/>
  <c r="BB165" i="4"/>
  <c r="BC165" i="4" s="1"/>
  <c r="BB142" i="4"/>
  <c r="BC142" i="4" s="1"/>
  <c r="BB187" i="4"/>
  <c r="BC187" i="4" s="1"/>
  <c r="BB96" i="4"/>
  <c r="BC96" i="4" s="1"/>
  <c r="BB139" i="4"/>
  <c r="BC139" i="4" s="1"/>
  <c r="BB295" i="4"/>
  <c r="BC295" i="4" s="1"/>
  <c r="BB151" i="4"/>
  <c r="BC151" i="4" s="1"/>
  <c r="BB163" i="4"/>
  <c r="BC163" i="4" s="1"/>
  <c r="BB279" i="4"/>
  <c r="BB154" i="4"/>
  <c r="BC154" i="4" s="1"/>
  <c r="BB48" i="4"/>
  <c r="BC48" i="4" s="1"/>
  <c r="BB227" i="4"/>
  <c r="BC227" i="4" s="1"/>
  <c r="BB215" i="4"/>
  <c r="BB203" i="4"/>
  <c r="BC203" i="4" s="1"/>
  <c r="BB182" i="4"/>
  <c r="BC182" i="4" s="1"/>
  <c r="BB140" i="4"/>
  <c r="BC140" i="4" s="1"/>
  <c r="BB65" i="4"/>
  <c r="BC65" i="4" s="1"/>
  <c r="BB22" i="4"/>
  <c r="BC22" i="4" s="1"/>
  <c r="BB134" i="4"/>
  <c r="BC134" i="4" s="1"/>
  <c r="BB124" i="4"/>
  <c r="BC124" i="4" s="1"/>
  <c r="BB171" i="4"/>
  <c r="BC171" i="4" s="1"/>
  <c r="AQ6" i="4"/>
  <c r="BB291" i="4"/>
  <c r="BC291" i="4" s="1"/>
  <c r="BB146" i="4"/>
  <c r="BC146" i="4" s="1"/>
  <c r="BB224" i="4"/>
  <c r="BC224" i="4" s="1"/>
  <c r="BB109" i="4"/>
  <c r="BC109" i="4" s="1"/>
  <c r="BB115" i="4"/>
  <c r="BC115" i="4" s="1"/>
  <c r="BB133" i="4"/>
  <c r="BC133" i="4" s="1"/>
  <c r="BB269" i="4"/>
  <c r="BC269" i="4" s="1"/>
  <c r="BB278" i="4"/>
  <c r="BC278" i="4" s="1"/>
  <c r="BB164" i="4"/>
  <c r="BC164" i="4" s="1"/>
  <c r="BB213" i="4"/>
  <c r="BC213" i="4" s="1"/>
  <c r="BB136" i="4"/>
  <c r="BC136" i="4" s="1"/>
  <c r="BB67" i="4"/>
  <c r="BC67" i="4" s="1"/>
  <c r="BB282" i="4"/>
  <c r="BC282" i="4" s="1"/>
  <c r="BB271" i="4"/>
  <c r="BC271" i="4" s="1"/>
  <c r="BB177" i="4"/>
  <c r="BC177" i="4" s="1"/>
  <c r="BB147" i="4"/>
  <c r="BC147" i="4" s="1"/>
  <c r="BB244" i="4"/>
  <c r="BC244" i="4" s="1"/>
  <c r="BB162" i="4"/>
  <c r="BC162" i="4" s="1"/>
  <c r="AO7" i="4"/>
  <c r="BB7" i="4" s="1"/>
  <c r="BC7" i="4" s="1"/>
  <c r="AN6" i="4"/>
  <c r="BB306" i="4"/>
  <c r="BC306" i="4" s="1"/>
  <c r="BB159" i="4"/>
  <c r="BC159" i="4" s="1"/>
  <c r="BB120" i="4"/>
  <c r="BC120" i="4" s="1"/>
  <c r="BB296" i="4"/>
  <c r="BC296" i="4" s="1"/>
  <c r="BB176" i="4"/>
  <c r="BC176" i="4" s="1"/>
  <c r="BB251" i="4"/>
  <c r="BC251" i="4" s="1"/>
  <c r="BB300" i="4"/>
  <c r="BC300" i="4" s="1"/>
  <c r="BB20" i="4"/>
  <c r="BC20" i="4" s="1"/>
  <c r="BB123" i="4"/>
  <c r="BC123" i="4" s="1"/>
  <c r="BB257" i="4"/>
  <c r="BC257" i="4" s="1"/>
  <c r="BB153" i="4"/>
  <c r="BC153" i="4" s="1"/>
  <c r="BB113" i="4"/>
  <c r="BC113" i="4" s="1"/>
  <c r="BB205" i="4"/>
  <c r="BC205" i="4" s="1"/>
  <c r="BB127" i="4"/>
  <c r="BC127" i="4" s="1"/>
  <c r="BB57" i="4"/>
  <c r="BC57" i="4" s="1"/>
  <c r="BB259" i="4"/>
  <c r="BC259" i="4" s="1"/>
  <c r="BB303" i="4"/>
  <c r="BC303" i="4" s="1"/>
  <c r="BB268" i="4"/>
  <c r="BC268" i="4" s="1"/>
  <c r="BB116" i="4"/>
  <c r="BC116" i="4" s="1"/>
  <c r="BB273" i="4"/>
  <c r="BC273" i="4" s="1"/>
  <c r="BB250" i="4"/>
  <c r="BC250" i="4" s="1"/>
  <c r="AC121" i="4"/>
  <c r="AE121" i="4" s="1"/>
  <c r="AC105" i="4"/>
  <c r="AE105" i="4" s="1"/>
  <c r="X63" i="4"/>
  <c r="Z63" i="4" s="1"/>
  <c r="X274" i="4"/>
  <c r="Z274" i="4" s="1"/>
  <c r="X15" i="4"/>
  <c r="Z15" i="4" s="1"/>
  <c r="X11" i="4"/>
  <c r="Z11" i="4" s="1"/>
  <c r="X151" i="4"/>
  <c r="Z151" i="4" s="1"/>
  <c r="X176" i="4"/>
  <c r="Z176" i="4" s="1"/>
  <c r="X143" i="4"/>
  <c r="Z143" i="4" s="1"/>
  <c r="X306" i="4"/>
  <c r="Z306" i="4" s="1"/>
  <c r="X51" i="4"/>
  <c r="Z51" i="4" s="1"/>
  <c r="X131" i="4"/>
  <c r="Z131" i="4" s="1"/>
  <c r="AC248" i="4"/>
  <c r="AE248" i="4" s="1"/>
  <c r="AC165" i="4"/>
  <c r="AE165" i="4" s="1"/>
  <c r="AC41" i="4"/>
  <c r="AE41" i="4" s="1"/>
  <c r="X238" i="4"/>
  <c r="Z238" i="4" s="1"/>
  <c r="X115" i="4"/>
  <c r="Z115" i="4" s="1"/>
  <c r="BB49" i="4"/>
  <c r="BC49" i="4" s="1"/>
  <c r="BB63" i="4"/>
  <c r="BC63" i="4" s="1"/>
  <c r="X212" i="4"/>
  <c r="Z212" i="4" s="1"/>
  <c r="T7" i="4"/>
  <c r="U7" i="4" s="1"/>
  <c r="BB17" i="4"/>
  <c r="BC17" i="4" s="1"/>
  <c r="BB111" i="4"/>
  <c r="BC111" i="4" s="1"/>
  <c r="BB180" i="4"/>
  <c r="BC180" i="4" s="1"/>
  <c r="BB185" i="4"/>
  <c r="BC185" i="4" s="1"/>
  <c r="BB281" i="4"/>
  <c r="BC281" i="4" s="1"/>
  <c r="BB169" i="4"/>
  <c r="BC169" i="4" s="1"/>
  <c r="BB80" i="4"/>
  <c r="BC80" i="4" s="1"/>
  <c r="AC296" i="4"/>
  <c r="AE296" i="4" s="1"/>
  <c r="AC194" i="4"/>
  <c r="AE194" i="4" s="1"/>
  <c r="AC85" i="4"/>
  <c r="AE85" i="4" s="1"/>
  <c r="BB44" i="4"/>
  <c r="BC44" i="4" s="1"/>
  <c r="BB149" i="4"/>
  <c r="BC149" i="4" s="1"/>
  <c r="BB186" i="4"/>
  <c r="BC186" i="4" s="1"/>
  <c r="BB207" i="4"/>
  <c r="BC207" i="4" s="1"/>
  <c r="X209" i="4"/>
  <c r="Z209" i="4" s="1"/>
  <c r="X179" i="4"/>
  <c r="Z179" i="4" s="1"/>
  <c r="X116" i="4"/>
  <c r="Z116" i="4" s="1"/>
  <c r="X14" i="4"/>
  <c r="Z14" i="4" s="1"/>
  <c r="X140" i="4"/>
  <c r="Z140" i="4" s="1"/>
  <c r="X206" i="4"/>
  <c r="Z206" i="4" s="1"/>
  <c r="X134" i="4"/>
  <c r="Z134" i="4" s="1"/>
  <c r="X53" i="4"/>
  <c r="Z53" i="4" s="1"/>
  <c r="X271" i="4"/>
  <c r="Z271" i="4" s="1"/>
  <c r="X110" i="4"/>
  <c r="Z110" i="4" s="1"/>
  <c r="X213" i="4"/>
  <c r="Z213" i="4" s="1"/>
  <c r="X198" i="4"/>
  <c r="Z198" i="4" s="1"/>
  <c r="X118" i="4"/>
  <c r="Z118" i="4" s="1"/>
  <c r="X20" i="4"/>
  <c r="Z20" i="4" s="1"/>
  <c r="X125" i="4"/>
  <c r="Z125" i="4" s="1"/>
  <c r="X248" i="4"/>
  <c r="Z248" i="4" s="1"/>
  <c r="X56" i="4"/>
  <c r="Z56" i="4" s="1"/>
  <c r="X84" i="4"/>
  <c r="Z84" i="4" s="1"/>
  <c r="X128" i="4"/>
  <c r="Z128" i="4" s="1"/>
  <c r="X165" i="4"/>
  <c r="Z165" i="4" s="1"/>
  <c r="X22" i="4"/>
  <c r="Z22" i="4" s="1"/>
  <c r="X48" i="4"/>
  <c r="Z48" i="4" s="1"/>
  <c r="X94" i="4"/>
  <c r="Z94" i="4" s="1"/>
  <c r="X105" i="4"/>
  <c r="Z105" i="4" s="1"/>
  <c r="X232" i="4"/>
  <c r="Z232" i="4" s="1"/>
  <c r="X152" i="4"/>
  <c r="Z152" i="4" s="1"/>
  <c r="X96" i="4"/>
  <c r="Z96" i="4" s="1"/>
  <c r="X108" i="4"/>
  <c r="Z108" i="4" s="1"/>
  <c r="X49" i="4"/>
  <c r="Z49" i="4" s="1"/>
  <c r="X296" i="4"/>
  <c r="Z296" i="4" s="1"/>
  <c r="AF296" i="4" s="1"/>
  <c r="X62" i="4"/>
  <c r="Z62" i="4" s="1"/>
  <c r="X65" i="4"/>
  <c r="Z65" i="4" s="1"/>
  <c r="X265" i="4"/>
  <c r="Z265" i="4" s="1"/>
  <c r="X100" i="4"/>
  <c r="Z100" i="4" s="1"/>
  <c r="X32" i="4"/>
  <c r="Z32" i="4" s="1"/>
  <c r="X195" i="4"/>
  <c r="Z195" i="4" s="1"/>
  <c r="X146" i="4"/>
  <c r="Z146" i="4" s="1"/>
  <c r="X272" i="4"/>
  <c r="Z272" i="4" s="1"/>
  <c r="X305" i="4"/>
  <c r="Z305" i="4" s="1"/>
  <c r="X297" i="4"/>
  <c r="Z297" i="4" s="1"/>
  <c r="X40" i="4"/>
  <c r="Z40" i="4" s="1"/>
  <c r="X157" i="4"/>
  <c r="Z157" i="4" s="1"/>
  <c r="X12" i="4"/>
  <c r="Z12" i="4" s="1"/>
  <c r="X267" i="4"/>
  <c r="Z267" i="4" s="1"/>
  <c r="X44" i="4"/>
  <c r="Z44" i="4" s="1"/>
  <c r="X162" i="4"/>
  <c r="Z162" i="4" s="1"/>
  <c r="X29" i="4"/>
  <c r="Z29" i="4" s="1"/>
  <c r="AF29" i="4" s="1"/>
  <c r="AG29" i="4" s="1"/>
  <c r="X90" i="4"/>
  <c r="Z90" i="4" s="1"/>
  <c r="X37" i="4"/>
  <c r="Z37" i="4" s="1"/>
  <c r="X224" i="4"/>
  <c r="Z224" i="4" s="1"/>
  <c r="X68" i="4"/>
  <c r="Z68" i="4" s="1"/>
  <c r="X150" i="4"/>
  <c r="Z150" i="4" s="1"/>
  <c r="X33" i="4"/>
  <c r="Z33" i="4" s="1"/>
  <c r="X210" i="4"/>
  <c r="Z210" i="4" s="1"/>
  <c r="X158" i="4"/>
  <c r="Z158" i="4" s="1"/>
  <c r="X171" i="4"/>
  <c r="Z171" i="4" s="1"/>
  <c r="X34" i="4"/>
  <c r="Z34" i="4" s="1"/>
  <c r="X18" i="4"/>
  <c r="Z18" i="4" s="1"/>
  <c r="X197" i="4"/>
  <c r="Z197" i="4" s="1"/>
  <c r="X219" i="4"/>
  <c r="Z219" i="4" s="1"/>
  <c r="X263" i="4"/>
  <c r="Z263" i="4" s="1"/>
  <c r="X45" i="4"/>
  <c r="Z45" i="4" s="1"/>
  <c r="X54" i="4"/>
  <c r="Z54" i="4" s="1"/>
  <c r="X25" i="4"/>
  <c r="Z25" i="4" s="1"/>
  <c r="X109" i="4"/>
  <c r="Z109" i="4" s="1"/>
  <c r="X186" i="4"/>
  <c r="Z186" i="4" s="1"/>
  <c r="X289" i="4"/>
  <c r="Z289" i="4" s="1"/>
  <c r="X182" i="4"/>
  <c r="Z182" i="4" s="1"/>
  <c r="X194" i="4"/>
  <c r="Z194" i="4" s="1"/>
  <c r="AF194" i="4" s="1"/>
  <c r="X183" i="4"/>
  <c r="Z183" i="4" s="1"/>
  <c r="X129" i="4"/>
  <c r="Z129" i="4" s="1"/>
  <c r="X260" i="4"/>
  <c r="Z260" i="4" s="1"/>
  <c r="X239" i="4"/>
  <c r="Z239" i="4" s="1"/>
  <c r="X120" i="4"/>
  <c r="Z120" i="4" s="1"/>
  <c r="X251" i="4"/>
  <c r="Z251" i="4" s="1"/>
  <c r="X233" i="4"/>
  <c r="Z233" i="4" s="1"/>
  <c r="X97" i="4"/>
  <c r="Z97" i="4" s="1"/>
  <c r="X190" i="4"/>
  <c r="Z190" i="4" s="1"/>
  <c r="X85" i="4"/>
  <c r="Z85" i="4" s="1"/>
  <c r="X269" i="4"/>
  <c r="Z269" i="4" s="1"/>
  <c r="X203" i="4"/>
  <c r="Z203" i="4" s="1"/>
  <c r="X215" i="4"/>
  <c r="Z215" i="4" s="1"/>
  <c r="X178" i="4"/>
  <c r="Z178" i="4" s="1"/>
  <c r="X189" i="4"/>
  <c r="Z189" i="4" s="1"/>
  <c r="X221" i="4"/>
  <c r="Z221" i="4" s="1"/>
  <c r="X117" i="4"/>
  <c r="Z117" i="4" s="1"/>
  <c r="X13" i="4"/>
  <c r="Z13" i="4" s="1"/>
  <c r="X92" i="4"/>
  <c r="Z92" i="4" s="1"/>
  <c r="X288" i="4"/>
  <c r="Z288" i="4" s="1"/>
  <c r="X69" i="4"/>
  <c r="Z69" i="4" s="1"/>
  <c r="X57" i="4"/>
  <c r="Z57" i="4" s="1"/>
  <c r="X255" i="4"/>
  <c r="Z255" i="4" s="1"/>
  <c r="X301" i="4"/>
  <c r="Z301" i="4" s="1"/>
  <c r="X60" i="4"/>
  <c r="Z60" i="4" s="1"/>
  <c r="X148" i="4"/>
  <c r="Z148" i="4" s="1"/>
  <c r="X81" i="4"/>
  <c r="Z81" i="4" s="1"/>
  <c r="X112" i="4"/>
  <c r="Z112" i="4" s="1"/>
  <c r="X229" i="4"/>
  <c r="Z229" i="4" s="1"/>
  <c r="X122" i="4"/>
  <c r="Z122" i="4" s="1"/>
  <c r="X30" i="4"/>
  <c r="Z30" i="4" s="1"/>
  <c r="X160" i="4"/>
  <c r="Z160" i="4" s="1"/>
  <c r="X114" i="4"/>
  <c r="Z114" i="4" s="1"/>
  <c r="X93" i="4"/>
  <c r="Z93" i="4" s="1"/>
  <c r="X82" i="4"/>
  <c r="Z82" i="4" s="1"/>
  <c r="X73" i="4"/>
  <c r="Z73" i="4" s="1"/>
  <c r="X199" i="4"/>
  <c r="Z199" i="4" s="1"/>
  <c r="X231" i="4"/>
  <c r="Z231" i="4" s="1"/>
  <c r="X132" i="4"/>
  <c r="Z132" i="4" s="1"/>
  <c r="X161" i="4"/>
  <c r="Z161" i="4" s="1"/>
  <c r="X141" i="4"/>
  <c r="Z141" i="4" s="1"/>
  <c r="X173" i="4"/>
  <c r="Z173" i="4" s="1"/>
  <c r="X303" i="4"/>
  <c r="Z303" i="4" s="1"/>
  <c r="X9" i="4"/>
  <c r="Z9" i="4" s="1"/>
  <c r="X277" i="4"/>
  <c r="Z277" i="4" s="1"/>
  <c r="X292" i="4"/>
  <c r="Z292" i="4" s="1"/>
  <c r="X133" i="4"/>
  <c r="Z133" i="4" s="1"/>
  <c r="X8" i="4"/>
  <c r="Z8" i="4" s="1"/>
  <c r="X76" i="4"/>
  <c r="Z76" i="4" s="1"/>
  <c r="X191" i="4"/>
  <c r="Z191" i="4" s="1"/>
  <c r="X280" i="4"/>
  <c r="Z280" i="4" s="1"/>
  <c r="X228" i="4"/>
  <c r="Z228" i="4" s="1"/>
  <c r="X137" i="4"/>
  <c r="Z137" i="4" s="1"/>
  <c r="X106" i="4"/>
  <c r="Z106" i="4" s="1"/>
  <c r="X145" i="4"/>
  <c r="Z145" i="4" s="1"/>
  <c r="X10" i="4"/>
  <c r="Z10" i="4" s="1"/>
  <c r="X70" i="4"/>
  <c r="Z70" i="4" s="1"/>
  <c r="X149" i="4"/>
  <c r="Z149" i="4" s="1"/>
  <c r="X80" i="4"/>
  <c r="Z80" i="4" s="1"/>
  <c r="X181" i="4"/>
  <c r="Z181" i="4" s="1"/>
  <c r="X61" i="4"/>
  <c r="Z61" i="4" s="1"/>
  <c r="X77" i="4"/>
  <c r="Z77" i="4" s="1"/>
  <c r="X168" i="4"/>
  <c r="Z168" i="4" s="1"/>
  <c r="X211" i="4"/>
  <c r="Z211" i="4" s="1"/>
  <c r="X227" i="4"/>
  <c r="Z227" i="4" s="1"/>
  <c r="X235" i="4"/>
  <c r="Z235" i="4" s="1"/>
  <c r="X201" i="4"/>
  <c r="Z201" i="4" s="1"/>
  <c r="X164" i="4"/>
  <c r="Z164" i="4" s="1"/>
  <c r="X214" i="4"/>
  <c r="Z214" i="4" s="1"/>
  <c r="X285" i="4"/>
  <c r="Z285" i="4" s="1"/>
  <c r="X17" i="4"/>
  <c r="Z17" i="4" s="1"/>
  <c r="X276" i="4"/>
  <c r="Z276" i="4" s="1"/>
  <c r="X241" i="4"/>
  <c r="Z241" i="4" s="1"/>
  <c r="X88" i="4"/>
  <c r="Z88" i="4" s="1"/>
  <c r="X220" i="4"/>
  <c r="Z220" i="4" s="1"/>
  <c r="X218" i="4"/>
  <c r="Z218" i="4" s="1"/>
  <c r="X216" i="4"/>
  <c r="Z216" i="4" s="1"/>
  <c r="X187" i="4"/>
  <c r="Z187" i="4" s="1"/>
  <c r="X240" i="4"/>
  <c r="Z240" i="4" s="1"/>
  <c r="X245" i="4"/>
  <c r="Z245" i="4" s="1"/>
  <c r="X283" i="4"/>
  <c r="Z283" i="4" s="1"/>
  <c r="X259" i="4"/>
  <c r="Z259" i="4" s="1"/>
  <c r="X126" i="4"/>
  <c r="Z126" i="4" s="1"/>
  <c r="X101" i="4"/>
  <c r="Z101" i="4" s="1"/>
  <c r="X124" i="4"/>
  <c r="Z124" i="4" s="1"/>
  <c r="X253" i="4"/>
  <c r="Z253" i="4" s="1"/>
  <c r="X24" i="4"/>
  <c r="Z24" i="4" s="1"/>
  <c r="X154" i="4"/>
  <c r="Z154" i="4" s="1"/>
  <c r="X130" i="4"/>
  <c r="Z130" i="4" s="1"/>
  <c r="X104" i="4"/>
  <c r="Z104" i="4" s="1"/>
  <c r="X247" i="4"/>
  <c r="Z247" i="4" s="1"/>
  <c r="X16" i="4"/>
  <c r="Z16" i="4" s="1"/>
  <c r="X46" i="4"/>
  <c r="Z46" i="4" s="1"/>
  <c r="X72" i="4"/>
  <c r="Z72" i="4" s="1"/>
  <c r="X295" i="4"/>
  <c r="Z295" i="4" s="1"/>
  <c r="X42" i="4"/>
  <c r="Z42" i="4" s="1"/>
  <c r="X52" i="4"/>
  <c r="Z52" i="4" s="1"/>
  <c r="X279" i="4"/>
  <c r="Z279" i="4" s="1"/>
  <c r="X249" i="4"/>
  <c r="Z249" i="4" s="1"/>
  <c r="X300" i="4"/>
  <c r="Z300" i="4" s="1"/>
  <c r="X21" i="4"/>
  <c r="Z21" i="4" s="1"/>
  <c r="X41" i="4"/>
  <c r="Z41" i="4" s="1"/>
  <c r="AF41" i="4" s="1"/>
  <c r="AG41" i="4" s="1"/>
  <c r="X207" i="4"/>
  <c r="Z207" i="4" s="1"/>
  <c r="X287" i="4"/>
  <c r="Z287" i="4" s="1"/>
  <c r="X304" i="4"/>
  <c r="Z304" i="4" s="1"/>
  <c r="X64" i="4"/>
  <c r="Z64" i="4" s="1"/>
  <c r="X98" i="4"/>
  <c r="Z98" i="4" s="1"/>
  <c r="X113" i="4"/>
  <c r="Z113" i="4" s="1"/>
  <c r="X257" i="4"/>
  <c r="Z257" i="4" s="1"/>
  <c r="X217" i="4"/>
  <c r="Z217" i="4" s="1"/>
  <c r="X26" i="4"/>
  <c r="Z26" i="4" s="1"/>
  <c r="X142" i="4"/>
  <c r="Z142" i="4" s="1"/>
  <c r="X58" i="4"/>
  <c r="Z58" i="4" s="1"/>
  <c r="X252" i="4"/>
  <c r="Z252" i="4" s="1"/>
  <c r="X268" i="4"/>
  <c r="Z268" i="4" s="1"/>
  <c r="X138" i="4"/>
  <c r="Z138" i="4" s="1"/>
  <c r="X261" i="4"/>
  <c r="Z261" i="4" s="1"/>
  <c r="X166" i="4"/>
  <c r="Z166" i="4" s="1"/>
  <c r="X293" i="4"/>
  <c r="Z293" i="4" s="1"/>
  <c r="X38" i="4"/>
  <c r="Z38" i="4" s="1"/>
  <c r="X196" i="4"/>
  <c r="Z196" i="4" s="1"/>
  <c r="X170" i="4"/>
  <c r="Z170" i="4" s="1"/>
  <c r="X273" i="4"/>
  <c r="Z273" i="4" s="1"/>
  <c r="X175" i="4"/>
  <c r="Z175" i="4" s="1"/>
  <c r="X284" i="4"/>
  <c r="Z284" i="4" s="1"/>
  <c r="X185" i="4"/>
  <c r="Z185" i="4" s="1"/>
  <c r="X237" i="4"/>
  <c r="Z237" i="4" s="1"/>
  <c r="X156" i="4"/>
  <c r="Z156" i="4" s="1"/>
  <c r="X102" i="4"/>
  <c r="Z102" i="4" s="1"/>
  <c r="X177" i="4"/>
  <c r="Z177" i="4" s="1"/>
  <c r="X275" i="4"/>
  <c r="Z275" i="4" s="1"/>
  <c r="X236" i="4"/>
  <c r="Z236" i="4" s="1"/>
  <c r="X193" i="4"/>
  <c r="Z193" i="4" s="1"/>
  <c r="X74" i="4"/>
  <c r="Z74" i="4" s="1"/>
  <c r="X89" i="4"/>
  <c r="Z89" i="4" s="1"/>
  <c r="X299" i="4"/>
  <c r="Z299" i="4" s="1"/>
  <c r="X78" i="4"/>
  <c r="Z78" i="4" s="1"/>
  <c r="X121" i="4"/>
  <c r="Z121" i="4" s="1"/>
  <c r="X256" i="4"/>
  <c r="Z256" i="4" s="1"/>
  <c r="X169" i="4"/>
  <c r="Z169" i="4" s="1"/>
  <c r="X66" i="4"/>
  <c r="Z66" i="4" s="1"/>
  <c r="X225" i="4"/>
  <c r="Z225" i="4" s="1"/>
  <c r="X205" i="4"/>
  <c r="Z205" i="4" s="1"/>
  <c r="X244" i="4"/>
  <c r="Z244" i="4" s="1"/>
  <c r="X75" i="4"/>
  <c r="Z75" i="4" s="1"/>
  <c r="X290" i="4"/>
  <c r="Z290" i="4" s="1"/>
  <c r="X291" i="4"/>
  <c r="Z291" i="4" s="1"/>
  <c r="X243" i="4"/>
  <c r="Z243" i="4" s="1"/>
  <c r="X281" i="4"/>
  <c r="Z281" i="4" s="1"/>
  <c r="X270" i="4"/>
  <c r="Z270" i="4" s="1"/>
  <c r="X50" i="4"/>
  <c r="Z50" i="4" s="1"/>
  <c r="X264" i="4"/>
  <c r="Z264" i="4" s="1"/>
  <c r="X27" i="4"/>
  <c r="Z27" i="4" s="1"/>
  <c r="X223" i="4"/>
  <c r="Z223" i="4" s="1"/>
  <c r="X136" i="4"/>
  <c r="Z136" i="4" s="1"/>
  <c r="X28" i="4"/>
  <c r="Z28" i="4" s="1"/>
  <c r="X153" i="4"/>
  <c r="Z153" i="4" s="1"/>
  <c r="X86" i="4"/>
  <c r="Z86" i="4" s="1"/>
  <c r="X192" i="4"/>
  <c r="Z192" i="4" s="1"/>
  <c r="X174" i="4"/>
  <c r="Z174" i="4" s="1"/>
  <c r="X36" i="4"/>
  <c r="Z36" i="4" s="1"/>
  <c r="X202" i="4"/>
  <c r="Z202" i="4" s="1"/>
  <c r="X67" i="4"/>
  <c r="Z67" i="4" s="1"/>
  <c r="X246" i="4"/>
  <c r="Z246" i="4" s="1"/>
  <c r="X147" i="4"/>
  <c r="Z147" i="4" s="1"/>
  <c r="X144" i="4"/>
  <c r="Z144" i="4" s="1"/>
  <c r="AC292" i="4"/>
  <c r="AE292" i="4" s="1"/>
  <c r="AC256" i="4"/>
  <c r="AE256" i="4" s="1"/>
  <c r="AC178" i="4"/>
  <c r="AE178" i="4" s="1"/>
  <c r="AC137" i="4"/>
  <c r="AE137" i="4" s="1"/>
  <c r="AC89" i="4"/>
  <c r="AE89" i="4" s="1"/>
  <c r="AC61" i="4"/>
  <c r="AE61" i="4" s="1"/>
  <c r="X298" i="4"/>
  <c r="Z298" i="4" s="1"/>
  <c r="X250" i="4"/>
  <c r="Z250" i="4" s="1"/>
  <c r="X180" i="4"/>
  <c r="Z180" i="4" s="1"/>
  <c r="X135" i="4"/>
  <c r="Z135" i="4" s="1"/>
  <c r="X71" i="4"/>
  <c r="Z71" i="4" s="1"/>
  <c r="AC299" i="4"/>
  <c r="AE299" i="4" s="1"/>
  <c r="AC212" i="4"/>
  <c r="AE212" i="4" s="1"/>
  <c r="AC166" i="4"/>
  <c r="AE166" i="4" s="1"/>
  <c r="AC50" i="4"/>
  <c r="AE50" i="4" s="1"/>
  <c r="AC207" i="4"/>
  <c r="AE207" i="4" s="1"/>
  <c r="AC293" i="4"/>
  <c r="AE293" i="4" s="1"/>
  <c r="AC168" i="4"/>
  <c r="AE168" i="4" s="1"/>
  <c r="AC84" i="4"/>
  <c r="AE84" i="4" s="1"/>
  <c r="AC11" i="4"/>
  <c r="AE11" i="4" s="1"/>
  <c r="AC298" i="4"/>
  <c r="AE298" i="4" s="1"/>
  <c r="AC126" i="4"/>
  <c r="AE126" i="4" s="1"/>
  <c r="AC306" i="4"/>
  <c r="AE306" i="4" s="1"/>
  <c r="AC34" i="4"/>
  <c r="AE34" i="4" s="1"/>
  <c r="AC99" i="4"/>
  <c r="AE99" i="4" s="1"/>
  <c r="AF99" i="4" s="1"/>
  <c r="AC75" i="4"/>
  <c r="AE75" i="4" s="1"/>
  <c r="AC39" i="4"/>
  <c r="AE39" i="4" s="1"/>
  <c r="AC132" i="4"/>
  <c r="AE132" i="4" s="1"/>
  <c r="AC143" i="4"/>
  <c r="AE143" i="4" s="1"/>
  <c r="AC38" i="4"/>
  <c r="AE38" i="4" s="1"/>
  <c r="AC267" i="4"/>
  <c r="AE267" i="4" s="1"/>
  <c r="AC195" i="4"/>
  <c r="AE195" i="4" s="1"/>
  <c r="AC152" i="4"/>
  <c r="AE152" i="4" s="1"/>
  <c r="AC160" i="4"/>
  <c r="AE160" i="4" s="1"/>
  <c r="AC27" i="4"/>
  <c r="AE27" i="4" s="1"/>
  <c r="AC237" i="4"/>
  <c r="AE237" i="4" s="1"/>
  <c r="AC217" i="4"/>
  <c r="AE217" i="4" s="1"/>
  <c r="AC54" i="4"/>
  <c r="AE54" i="4" s="1"/>
  <c r="AC32" i="4"/>
  <c r="AE32" i="4" s="1"/>
  <c r="AC201" i="4"/>
  <c r="AE201" i="4" s="1"/>
  <c r="AC95" i="4"/>
  <c r="AE95" i="4" s="1"/>
  <c r="AC154" i="4"/>
  <c r="AE154" i="4" s="1"/>
  <c r="AC43" i="4"/>
  <c r="AE43" i="4" s="1"/>
  <c r="AC234" i="4"/>
  <c r="AE234" i="4" s="1"/>
  <c r="AC229" i="4"/>
  <c r="AE229" i="4" s="1"/>
  <c r="AC74" i="4"/>
  <c r="AE74" i="4" s="1"/>
  <c r="AC279" i="4"/>
  <c r="AE279" i="4" s="1"/>
  <c r="AC142" i="4"/>
  <c r="AE142" i="4" s="1"/>
  <c r="AC140" i="4"/>
  <c r="AE140" i="4" s="1"/>
  <c r="AC242" i="4"/>
  <c r="AE242" i="4" s="1"/>
  <c r="AC90" i="4"/>
  <c r="AE90" i="4" s="1"/>
  <c r="AC20" i="4"/>
  <c r="AE20" i="4" s="1"/>
  <c r="AC31" i="4"/>
  <c r="AE31" i="4" s="1"/>
  <c r="AC162" i="4"/>
  <c r="AE162" i="4" s="1"/>
  <c r="AC297" i="4"/>
  <c r="AE297" i="4" s="1"/>
  <c r="AC144" i="4"/>
  <c r="AE144" i="4" s="1"/>
  <c r="AC179" i="4"/>
  <c r="AE179" i="4" s="1"/>
  <c r="AC184" i="4"/>
  <c r="AE184" i="4" s="1"/>
  <c r="AC247" i="4"/>
  <c r="AE247" i="4" s="1"/>
  <c r="AC103" i="4"/>
  <c r="AE103" i="4" s="1"/>
  <c r="AC55" i="4"/>
  <c r="AE55" i="4" s="1"/>
  <c r="AC135" i="4"/>
  <c r="AE135" i="4" s="1"/>
  <c r="AC241" i="4"/>
  <c r="AE241" i="4" s="1"/>
  <c r="AC287" i="4"/>
  <c r="AE287" i="4" s="1"/>
  <c r="AC303" i="4"/>
  <c r="AE303" i="4" s="1"/>
  <c r="AC128" i="4"/>
  <c r="AE128" i="4" s="1"/>
  <c r="AC67" i="4"/>
  <c r="AE67" i="4" s="1"/>
  <c r="AC151" i="4"/>
  <c r="AE151" i="4" s="1"/>
  <c r="AF151" i="4" s="1"/>
  <c r="AC281" i="4"/>
  <c r="AE281" i="4" s="1"/>
  <c r="AC107" i="4"/>
  <c r="AE107" i="4" s="1"/>
  <c r="AC12" i="4"/>
  <c r="AE12" i="4" s="1"/>
  <c r="AC203" i="4"/>
  <c r="AE203" i="4" s="1"/>
  <c r="AC231" i="4"/>
  <c r="AE231" i="4" s="1"/>
  <c r="AC294" i="4"/>
  <c r="AE294" i="4" s="1"/>
  <c r="AC71" i="4"/>
  <c r="AE71" i="4" s="1"/>
  <c r="AC238" i="4"/>
  <c r="AE238" i="4" s="1"/>
  <c r="AC70" i="4"/>
  <c r="AE70" i="4" s="1"/>
  <c r="AC136" i="4"/>
  <c r="AE136" i="4" s="1"/>
  <c r="AC60" i="4"/>
  <c r="AE60" i="4" s="1"/>
  <c r="AC8" i="4"/>
  <c r="AE8" i="4" s="1"/>
  <c r="AC36" i="4"/>
  <c r="AE36" i="4" s="1"/>
  <c r="AC100" i="4"/>
  <c r="AE100" i="4" s="1"/>
  <c r="AC243" i="4"/>
  <c r="AE243" i="4" s="1"/>
  <c r="AC171" i="4"/>
  <c r="AE171" i="4" s="1"/>
  <c r="AC14" i="4"/>
  <c r="AE14" i="4" s="1"/>
  <c r="AC271" i="4"/>
  <c r="AE271" i="4" s="1"/>
  <c r="AC58" i="4"/>
  <c r="AE58" i="4" s="1"/>
  <c r="AC218" i="4"/>
  <c r="AE218" i="4" s="1"/>
  <c r="AC177" i="4"/>
  <c r="AE177" i="4" s="1"/>
  <c r="AC254" i="4"/>
  <c r="AE254" i="4" s="1"/>
  <c r="AC130" i="4"/>
  <c r="AE130" i="4" s="1"/>
  <c r="AC158" i="4"/>
  <c r="AE158" i="4" s="1"/>
  <c r="AC265" i="4"/>
  <c r="AE265" i="4" s="1"/>
  <c r="AC15" i="4"/>
  <c r="AE15" i="4" s="1"/>
  <c r="AC48" i="4"/>
  <c r="AE48" i="4" s="1"/>
  <c r="AC83" i="4"/>
  <c r="AE83" i="4" s="1"/>
  <c r="AC104" i="4"/>
  <c r="AE104" i="4" s="1"/>
  <c r="AC227" i="4"/>
  <c r="AE227" i="4" s="1"/>
  <c r="AC181" i="4"/>
  <c r="AE181" i="4" s="1"/>
  <c r="AC295" i="4"/>
  <c r="AE295" i="4" s="1"/>
  <c r="AC138" i="4"/>
  <c r="AE138" i="4" s="1"/>
  <c r="AC26" i="4"/>
  <c r="AE26" i="4" s="1"/>
  <c r="AC123" i="4"/>
  <c r="AE123" i="4" s="1"/>
  <c r="AC122" i="4"/>
  <c r="AE122" i="4" s="1"/>
  <c r="AC277" i="4"/>
  <c r="AE277" i="4" s="1"/>
  <c r="AC200" i="4"/>
  <c r="AE200" i="4" s="1"/>
  <c r="AC196" i="4"/>
  <c r="AE196" i="4" s="1"/>
  <c r="AC185" i="4"/>
  <c r="AE185" i="4" s="1"/>
  <c r="AC66" i="4"/>
  <c r="AE66" i="4" s="1"/>
  <c r="AC173" i="4"/>
  <c r="AE173" i="4" s="1"/>
  <c r="AC102" i="4"/>
  <c r="AE102" i="4" s="1"/>
  <c r="AC191" i="4"/>
  <c r="AE191" i="4" s="1"/>
  <c r="AC172" i="4"/>
  <c r="AE172" i="4" s="1"/>
  <c r="AC88" i="4"/>
  <c r="AE88" i="4" s="1"/>
  <c r="AC188" i="4"/>
  <c r="AE188" i="4" s="1"/>
  <c r="AC251" i="4"/>
  <c r="AE251" i="4" s="1"/>
  <c r="AC111" i="4"/>
  <c r="AE111" i="4" s="1"/>
  <c r="AC197" i="4"/>
  <c r="AE197" i="4" s="1"/>
  <c r="AC257" i="4"/>
  <c r="AE257" i="4" s="1"/>
  <c r="AC221" i="4"/>
  <c r="AE221" i="4" s="1"/>
  <c r="AC52" i="4"/>
  <c r="AE52" i="4" s="1"/>
  <c r="AC86" i="4"/>
  <c r="AE86" i="4" s="1"/>
  <c r="AC204" i="4"/>
  <c r="AE204" i="4" s="1"/>
  <c r="AC98" i="4"/>
  <c r="AE98" i="4" s="1"/>
  <c r="AC235" i="4"/>
  <c r="AE235" i="4" s="1"/>
  <c r="AC269" i="4"/>
  <c r="AE269" i="4" s="1"/>
  <c r="AC76" i="4"/>
  <c r="AE76" i="4" s="1"/>
  <c r="AC120" i="4"/>
  <c r="AE120" i="4" s="1"/>
  <c r="AC127" i="4"/>
  <c r="AE127" i="4" s="1"/>
  <c r="AC18" i="4"/>
  <c r="AE18" i="4" s="1"/>
  <c r="AC183" i="4"/>
  <c r="AE183" i="4" s="1"/>
  <c r="AC208" i="4"/>
  <c r="AE208" i="4" s="1"/>
  <c r="AC56" i="4"/>
  <c r="AE56" i="4" s="1"/>
  <c r="AC112" i="4"/>
  <c r="AE112" i="4" s="1"/>
  <c r="AC273" i="4"/>
  <c r="AE273" i="4" s="1"/>
  <c r="AC226" i="4"/>
  <c r="AE226" i="4" s="1"/>
  <c r="AC114" i="4"/>
  <c r="AE114" i="4" s="1"/>
  <c r="AC258" i="4"/>
  <c r="AE258" i="4" s="1"/>
  <c r="AC285" i="4"/>
  <c r="AE285" i="4" s="1"/>
  <c r="AC92" i="4"/>
  <c r="AE92" i="4" s="1"/>
  <c r="AC220" i="4"/>
  <c r="AE220" i="4" s="1"/>
  <c r="AC255" i="4"/>
  <c r="AE255" i="4" s="1"/>
  <c r="AC193" i="4"/>
  <c r="AE193" i="4" s="1"/>
  <c r="AC94" i="4"/>
  <c r="AE94" i="4" s="1"/>
  <c r="AC253" i="4"/>
  <c r="AE253" i="4" s="1"/>
  <c r="AC79" i="4"/>
  <c r="AE79" i="4" s="1"/>
  <c r="AC146" i="4"/>
  <c r="AE146" i="4" s="1"/>
  <c r="AC278" i="4"/>
  <c r="AE278" i="4" s="1"/>
  <c r="AC239" i="4"/>
  <c r="AE239" i="4" s="1"/>
  <c r="AC263" i="4"/>
  <c r="AE263" i="4" s="1"/>
  <c r="AC305" i="4"/>
  <c r="AE305" i="4" s="1"/>
  <c r="AC10" i="4"/>
  <c r="AC22" i="4"/>
  <c r="AE22" i="4" s="1"/>
  <c r="AC187" i="4"/>
  <c r="AE187" i="4" s="1"/>
  <c r="AC290" i="4"/>
  <c r="AE290" i="4" s="1"/>
  <c r="AC118" i="4"/>
  <c r="AE118" i="4" s="1"/>
  <c r="AC19" i="4"/>
  <c r="AE19" i="4" s="1"/>
  <c r="AC275" i="4"/>
  <c r="AE275" i="4" s="1"/>
  <c r="AC16" i="4"/>
  <c r="AE16" i="4" s="1"/>
  <c r="AC7" i="4"/>
  <c r="AE7" i="4" s="1"/>
  <c r="AC106" i="4"/>
  <c r="AE106" i="4" s="1"/>
  <c r="AC156" i="4"/>
  <c r="AE156" i="4" s="1"/>
  <c r="AC261" i="4"/>
  <c r="AE261" i="4" s="1"/>
  <c r="AC301" i="4"/>
  <c r="AE301" i="4" s="1"/>
  <c r="AC150" i="4"/>
  <c r="AE150" i="4" s="1"/>
  <c r="AC40" i="4"/>
  <c r="AE40" i="4" s="1"/>
  <c r="AF40" i="4" s="1"/>
  <c r="AG40" i="4" s="1"/>
  <c r="AC110" i="4"/>
  <c r="AE110" i="4" s="1"/>
  <c r="AC282" i="4"/>
  <c r="AE282" i="4" s="1"/>
  <c r="AC96" i="4"/>
  <c r="AE96" i="4" s="1"/>
  <c r="AC155" i="4"/>
  <c r="AE155" i="4" s="1"/>
  <c r="AC262" i="4"/>
  <c r="AE262" i="4" s="1"/>
  <c r="AC216" i="4"/>
  <c r="AE216" i="4" s="1"/>
  <c r="AC302" i="4"/>
  <c r="AE302" i="4" s="1"/>
  <c r="AC291" i="4"/>
  <c r="AE291" i="4" s="1"/>
  <c r="AC223" i="4"/>
  <c r="AE223" i="4" s="1"/>
  <c r="AC46" i="4"/>
  <c r="AE46" i="4" s="1"/>
  <c r="AC148" i="4"/>
  <c r="AE148" i="4" s="1"/>
  <c r="AC266" i="4"/>
  <c r="AE266" i="4" s="1"/>
  <c r="AC215" i="4"/>
  <c r="AE215" i="4" s="1"/>
  <c r="AC35" i="4"/>
  <c r="AE35" i="4" s="1"/>
  <c r="AC222" i="4"/>
  <c r="AE222" i="4" s="1"/>
  <c r="AC163" i="4"/>
  <c r="AE163" i="4" s="1"/>
  <c r="AC199" i="4"/>
  <c r="AE199" i="4" s="1"/>
  <c r="AC28" i="4"/>
  <c r="AE28" i="4" s="1"/>
  <c r="AC213" i="4"/>
  <c r="AE213" i="4" s="1"/>
  <c r="AC119" i="4"/>
  <c r="AE119" i="4" s="1"/>
  <c r="AC192" i="4"/>
  <c r="AE192" i="4" s="1"/>
  <c r="AC42" i="4"/>
  <c r="AE42" i="4" s="1"/>
  <c r="AC108" i="4"/>
  <c r="AE108" i="4" s="1"/>
  <c r="AC59" i="4"/>
  <c r="AE59" i="4" s="1"/>
  <c r="AC259" i="4"/>
  <c r="AE259" i="4" s="1"/>
  <c r="AC80" i="4"/>
  <c r="AE80" i="4" s="1"/>
  <c r="AC116" i="4"/>
  <c r="AE116" i="4" s="1"/>
  <c r="AC51" i="4"/>
  <c r="AE51" i="4" s="1"/>
  <c r="AF51" i="4" s="1"/>
  <c r="AG51" i="4" s="1"/>
  <c r="AC23" i="4"/>
  <c r="AE23" i="4" s="1"/>
  <c r="AC124" i="4"/>
  <c r="AE124" i="4" s="1"/>
  <c r="AC78" i="4"/>
  <c r="AE78" i="4" s="1"/>
  <c r="AC87" i="4"/>
  <c r="AE87" i="4" s="1"/>
  <c r="AC72" i="4"/>
  <c r="AE72" i="4" s="1"/>
  <c r="AC134" i="4"/>
  <c r="AE134" i="4" s="1"/>
  <c r="AC270" i="4"/>
  <c r="AE270" i="4" s="1"/>
  <c r="AC24" i="4"/>
  <c r="AE24" i="4" s="1"/>
  <c r="AC131" i="4"/>
  <c r="AE131" i="4" s="1"/>
  <c r="AC167" i="4"/>
  <c r="AE167" i="4" s="1"/>
  <c r="AC250" i="4"/>
  <c r="AE250" i="4" s="1"/>
  <c r="AC286" i="4"/>
  <c r="AE286" i="4" s="1"/>
  <c r="AC205" i="4"/>
  <c r="AE205" i="4" s="1"/>
  <c r="AC68" i="4"/>
  <c r="AE68" i="4" s="1"/>
  <c r="AC225" i="4"/>
  <c r="AE225" i="4" s="1"/>
  <c r="AC230" i="4"/>
  <c r="AE230" i="4" s="1"/>
  <c r="AC63" i="4"/>
  <c r="AE63" i="4" s="1"/>
  <c r="AF63" i="4" s="1"/>
  <c r="AG63" i="4" s="1"/>
  <c r="AC164" i="4"/>
  <c r="AE164" i="4" s="1"/>
  <c r="AC211" i="4"/>
  <c r="AE211" i="4" s="1"/>
  <c r="AC147" i="4"/>
  <c r="AE147" i="4" s="1"/>
  <c r="AC139" i="4"/>
  <c r="AE139" i="4" s="1"/>
  <c r="AC62" i="4"/>
  <c r="AE62" i="4" s="1"/>
  <c r="AC209" i="4"/>
  <c r="AE209" i="4" s="1"/>
  <c r="AC249" i="4"/>
  <c r="AE249" i="4" s="1"/>
  <c r="AF249" i="4" s="1"/>
  <c r="AC233" i="4"/>
  <c r="AE233" i="4" s="1"/>
  <c r="AC169" i="4"/>
  <c r="AE169" i="4" s="1"/>
  <c r="AC47" i="4"/>
  <c r="AE47" i="4" s="1"/>
  <c r="AC189" i="4"/>
  <c r="AE189" i="4" s="1"/>
  <c r="AC175" i="4"/>
  <c r="AE175" i="4" s="1"/>
  <c r="AC245" i="4"/>
  <c r="AE245" i="4" s="1"/>
  <c r="AC44" i="4"/>
  <c r="AE44" i="4" s="1"/>
  <c r="AC289" i="4"/>
  <c r="AE289" i="4" s="1"/>
  <c r="AC30" i="4"/>
  <c r="AE30" i="4" s="1"/>
  <c r="AF30" i="4" s="1"/>
  <c r="AC274" i="4"/>
  <c r="AE274" i="4" s="1"/>
  <c r="AC64" i="4"/>
  <c r="AE64" i="4" s="1"/>
  <c r="AC176" i="4"/>
  <c r="AE176" i="4" s="1"/>
  <c r="AF176" i="4" s="1"/>
  <c r="AC159" i="4"/>
  <c r="AE159" i="4" s="1"/>
  <c r="AC244" i="4"/>
  <c r="AE244" i="4" s="1"/>
  <c r="AC153" i="4"/>
  <c r="AE153" i="4" s="1"/>
  <c r="AC65" i="4"/>
  <c r="AE65" i="4" s="1"/>
  <c r="AF65" i="4" s="1"/>
  <c r="AC284" i="4"/>
  <c r="AE284" i="4" s="1"/>
  <c r="AF284" i="4" s="1"/>
  <c r="AG284" i="4" s="1"/>
  <c r="AC206" i="4"/>
  <c r="AE206" i="4" s="1"/>
  <c r="AC174" i="4"/>
  <c r="AE174" i="4" s="1"/>
  <c r="AC17" i="4"/>
  <c r="AE17" i="4" s="1"/>
  <c r="AC101" i="4"/>
  <c r="AE101" i="4" s="1"/>
  <c r="AC272" i="4"/>
  <c r="AE272" i="4" s="1"/>
  <c r="AC210" i="4"/>
  <c r="AE210" i="4" s="1"/>
  <c r="AC246" i="4"/>
  <c r="AE246" i="4" s="1"/>
  <c r="AF246" i="4" s="1"/>
  <c r="AC91" i="4"/>
  <c r="AE91" i="4" s="1"/>
  <c r="AC219" i="4"/>
  <c r="AE219" i="4" s="1"/>
  <c r="AC180" i="4"/>
  <c r="AE180" i="4" s="1"/>
  <c r="AC115" i="4"/>
  <c r="AE115" i="4" s="1"/>
  <c r="AC157" i="4"/>
  <c r="AE157" i="4" s="1"/>
  <c r="AC170" i="4"/>
  <c r="AE170" i="4" s="1"/>
  <c r="AC300" i="4"/>
  <c r="AE300" i="4" s="1"/>
  <c r="AC125" i="4"/>
  <c r="AE125" i="4" s="1"/>
  <c r="AC33" i="4"/>
  <c r="AE33" i="4" s="1"/>
  <c r="AC228" i="4"/>
  <c r="AE228" i="4" s="1"/>
  <c r="AC57" i="4"/>
  <c r="AE57" i="4" s="1"/>
  <c r="AC93" i="4"/>
  <c r="AE93" i="4" s="1"/>
  <c r="AC288" i="4"/>
  <c r="AE288" i="4" s="1"/>
  <c r="AC133" i="4"/>
  <c r="AE133" i="4" s="1"/>
  <c r="AC145" i="4"/>
  <c r="AE145" i="4" s="1"/>
  <c r="AF145" i="4" s="1"/>
  <c r="AC304" i="4"/>
  <c r="AE304" i="4" s="1"/>
  <c r="AC82" i="4"/>
  <c r="AE82" i="4" s="1"/>
  <c r="AF82" i="4" s="1"/>
  <c r="AC224" i="4"/>
  <c r="AE224" i="4" s="1"/>
  <c r="AC182" i="4"/>
  <c r="AE182" i="4" s="1"/>
  <c r="AC283" i="4"/>
  <c r="AE283" i="4" s="1"/>
  <c r="X286" i="4"/>
  <c r="Z286" i="4" s="1"/>
  <c r="X266" i="4"/>
  <c r="Z266" i="4" s="1"/>
  <c r="X234" i="4"/>
  <c r="Z234" i="4" s="1"/>
  <c r="AF234" i="4" s="1"/>
  <c r="AG234" i="4" s="1"/>
  <c r="X208" i="4"/>
  <c r="Z208" i="4" s="1"/>
  <c r="AF208" i="4" s="1"/>
  <c r="X163" i="4"/>
  <c r="Z163" i="4" s="1"/>
  <c r="X127" i="4"/>
  <c r="Z127" i="4" s="1"/>
  <c r="X111" i="4"/>
  <c r="Z111" i="4" s="1"/>
  <c r="AF111" i="4" s="1"/>
  <c r="AG111" i="4" s="1"/>
  <c r="X87" i="4"/>
  <c r="Z87" i="4" s="1"/>
  <c r="X47" i="4"/>
  <c r="Z47" i="4" s="1"/>
  <c r="X35" i="4"/>
  <c r="Z35" i="4" s="1"/>
  <c r="AF35" i="4" s="1"/>
  <c r="AC280" i="4"/>
  <c r="AE280" i="4" s="1"/>
  <c r="AF280" i="4" s="1"/>
  <c r="AC252" i="4"/>
  <c r="AE252" i="4" s="1"/>
  <c r="AC161" i="4"/>
  <c r="AE161" i="4" s="1"/>
  <c r="AC129" i="4"/>
  <c r="AE129" i="4" s="1"/>
  <c r="AF129" i="4" s="1"/>
  <c r="AG129" i="4" s="1"/>
  <c r="AC81" i="4"/>
  <c r="AE81" i="4" s="1"/>
  <c r="AC53" i="4"/>
  <c r="AE53" i="4" s="1"/>
  <c r="AF53" i="4" s="1"/>
  <c r="AG53" i="4" s="1"/>
  <c r="AC25" i="4"/>
  <c r="AE25" i="4" s="1"/>
  <c r="AF25" i="4" s="1"/>
  <c r="X294" i="4"/>
  <c r="Z294" i="4" s="1"/>
  <c r="X226" i="4"/>
  <c r="Z226" i="4" s="1"/>
  <c r="AF226" i="4" s="1"/>
  <c r="X172" i="4"/>
  <c r="Z172" i="4" s="1"/>
  <c r="X95" i="4"/>
  <c r="Z95" i="4" s="1"/>
  <c r="AF95" i="4" s="1"/>
  <c r="X55" i="4"/>
  <c r="Z55" i="4" s="1"/>
  <c r="AF55" i="4" s="1"/>
  <c r="AC268" i="4"/>
  <c r="AE268" i="4" s="1"/>
  <c r="AC232" i="4"/>
  <c r="AE232" i="4" s="1"/>
  <c r="AC190" i="4"/>
  <c r="AE190" i="4" s="1"/>
  <c r="AC117" i="4"/>
  <c r="AE117" i="4" s="1"/>
  <c r="AC77" i="4"/>
  <c r="AE77" i="4" s="1"/>
  <c r="AC21" i="4"/>
  <c r="AE21" i="4" s="1"/>
  <c r="X282" i="4"/>
  <c r="Z282" i="4" s="1"/>
  <c r="AF282" i="4" s="1"/>
  <c r="X258" i="4"/>
  <c r="Z258" i="4" s="1"/>
  <c r="X230" i="4"/>
  <c r="Z230" i="4" s="1"/>
  <c r="X188" i="4"/>
  <c r="Z188" i="4" s="1"/>
  <c r="X159" i="4"/>
  <c r="Z159" i="4" s="1"/>
  <c r="X123" i="4"/>
  <c r="Z123" i="4" s="1"/>
  <c r="X107" i="4"/>
  <c r="Z107" i="4" s="1"/>
  <c r="X79" i="4"/>
  <c r="Z79" i="4" s="1"/>
  <c r="AF79" i="4" s="1"/>
  <c r="AG79" i="4" s="1"/>
  <c r="X43" i="4"/>
  <c r="Z43" i="4" s="1"/>
  <c r="X19" i="4"/>
  <c r="Z19" i="4" s="1"/>
  <c r="AC276" i="4"/>
  <c r="AE276" i="4" s="1"/>
  <c r="AC236" i="4"/>
  <c r="AE236" i="4" s="1"/>
  <c r="AF236" i="4" s="1"/>
  <c r="AC149" i="4"/>
  <c r="AE149" i="4" s="1"/>
  <c r="AC113" i="4"/>
  <c r="AE113" i="4" s="1"/>
  <c r="AC73" i="4"/>
  <c r="AE73" i="4" s="1"/>
  <c r="AC49" i="4"/>
  <c r="AE49" i="4" s="1"/>
  <c r="AC9" i="4"/>
  <c r="AE9" i="4" s="1"/>
  <c r="X262" i="4"/>
  <c r="Z262" i="4" s="1"/>
  <c r="X204" i="4"/>
  <c r="Z204" i="4" s="1"/>
  <c r="X167" i="4"/>
  <c r="Z167" i="4" s="1"/>
  <c r="AF167" i="4" s="1"/>
  <c r="AG167" i="4" s="1"/>
  <c r="X91" i="4"/>
  <c r="Z91" i="4" s="1"/>
  <c r="X31" i="4"/>
  <c r="Z31" i="4" s="1"/>
  <c r="AF31" i="4" s="1"/>
  <c r="AG31" i="4" s="1"/>
  <c r="AC264" i="4"/>
  <c r="AE264" i="4" s="1"/>
  <c r="AC202" i="4"/>
  <c r="AE202" i="4" s="1"/>
  <c r="AC186" i="4"/>
  <c r="AE186" i="4" s="1"/>
  <c r="AC109" i="4"/>
  <c r="AE109" i="4" s="1"/>
  <c r="AC45" i="4"/>
  <c r="AE45" i="4" s="1"/>
  <c r="AC13" i="4"/>
  <c r="AE13" i="4" s="1"/>
  <c r="X278" i="4"/>
  <c r="Z278" i="4" s="1"/>
  <c r="AF278" i="4" s="1"/>
  <c r="AG278" i="4" s="1"/>
  <c r="X242" i="4"/>
  <c r="Z242" i="4" s="1"/>
  <c r="X222" i="4"/>
  <c r="Z222" i="4" s="1"/>
  <c r="AF222" i="4" s="1"/>
  <c r="X184" i="4"/>
  <c r="Z184" i="4" s="1"/>
  <c r="AF184" i="4" s="1"/>
  <c r="X155" i="4"/>
  <c r="Z155" i="4" s="1"/>
  <c r="X119" i="4"/>
  <c r="Z119" i="4" s="1"/>
  <c r="X103" i="4"/>
  <c r="Z103" i="4" s="1"/>
  <c r="AF103" i="4" s="1"/>
  <c r="X59" i="4"/>
  <c r="Z59" i="4" s="1"/>
  <c r="AF59" i="4" s="1"/>
  <c r="X39" i="4"/>
  <c r="Z39" i="4" s="1"/>
  <c r="X7" i="4"/>
  <c r="Z7" i="4" s="1"/>
  <c r="AF7" i="4" s="1"/>
  <c r="AC260" i="4"/>
  <c r="AE260" i="4" s="1"/>
  <c r="AF260" i="4" s="1"/>
  <c r="AC214" i="4"/>
  <c r="AE214" i="4" s="1"/>
  <c r="AC141" i="4"/>
  <c r="AE141" i="4" s="1"/>
  <c r="AC97" i="4"/>
  <c r="AE97" i="4" s="1"/>
  <c r="AC69" i="4"/>
  <c r="AE69" i="4" s="1"/>
  <c r="AC37" i="4"/>
  <c r="AE37" i="4" s="1"/>
  <c r="X302" i="4"/>
  <c r="Z302" i="4" s="1"/>
  <c r="AF302" i="4" s="1"/>
  <c r="X254" i="4"/>
  <c r="Z254" i="4" s="1"/>
  <c r="X200" i="4"/>
  <c r="Z200" i="4" s="1"/>
  <c r="X139" i="4"/>
  <c r="Z139" i="4" s="1"/>
  <c r="X83" i="4"/>
  <c r="Z83" i="4" s="1"/>
  <c r="AF83" i="4" s="1"/>
  <c r="X23" i="4"/>
  <c r="Z23" i="4" s="1"/>
  <c r="BC215" i="4"/>
  <c r="U209" i="4"/>
  <c r="U162" i="4"/>
  <c r="U278" i="4"/>
  <c r="U195" i="4"/>
  <c r="U252" i="4"/>
  <c r="U224" i="4"/>
  <c r="U111" i="4"/>
  <c r="U254" i="4"/>
  <c r="R6" i="4"/>
  <c r="BC305" i="4"/>
  <c r="U179" i="4"/>
  <c r="U213" i="4"/>
  <c r="U263" i="4"/>
  <c r="U49" i="4"/>
  <c r="U185" i="4"/>
  <c r="U46" i="4"/>
  <c r="U275" i="4"/>
  <c r="U40" i="4"/>
  <c r="U150" i="4"/>
  <c r="BC265" i="4"/>
  <c r="BC36" i="4"/>
  <c r="BB170" i="4"/>
  <c r="BB50" i="4"/>
  <c r="BC191" i="4"/>
  <c r="BC173" i="4"/>
  <c r="BB266" i="4"/>
  <c r="BB228" i="4"/>
  <c r="BB225" i="4"/>
  <c r="BB106" i="4"/>
  <c r="BB231" i="4"/>
  <c r="BC279" i="4"/>
  <c r="BB73" i="4"/>
  <c r="BB130" i="4"/>
  <c r="BB51" i="4"/>
  <c r="BB105" i="4"/>
  <c r="BB79" i="4"/>
  <c r="BB37" i="4"/>
  <c r="BB135" i="4"/>
  <c r="K52" i="4"/>
  <c r="BB255" i="4"/>
  <c r="BB41" i="4"/>
  <c r="BB29" i="4"/>
  <c r="BC45" i="4"/>
  <c r="BB152" i="4"/>
  <c r="BB256" i="4"/>
  <c r="BC110" i="4"/>
  <c r="BB53" i="4"/>
  <c r="BB64" i="4"/>
  <c r="BB8" i="4"/>
  <c r="BB70" i="4"/>
  <c r="BB137" i="4"/>
  <c r="BB240" i="4"/>
  <c r="BB167" i="4"/>
  <c r="BB172" i="4"/>
  <c r="BC239" i="4"/>
  <c r="BB204" i="4"/>
  <c r="BB31" i="4"/>
  <c r="BB126" i="4"/>
  <c r="BB61" i="4"/>
  <c r="BB47" i="4"/>
  <c r="BB293" i="4"/>
  <c r="BB284" i="4"/>
  <c r="BB221" i="4"/>
  <c r="BB298" i="4"/>
  <c r="BB202" i="4"/>
  <c r="BB262" i="4"/>
  <c r="BC129" i="4"/>
  <c r="BD129" i="4"/>
  <c r="BC277" i="4"/>
  <c r="BB189" i="4"/>
  <c r="BC11" i="4"/>
  <c r="BB68" i="4"/>
  <c r="BB198" i="4"/>
  <c r="BB288" i="4"/>
  <c r="BC54" i="4"/>
  <c r="BD234" i="4" l="1"/>
  <c r="AF240" i="4"/>
  <c r="AG240" i="4" s="1"/>
  <c r="AF105" i="4"/>
  <c r="AG105" i="4" s="1"/>
  <c r="AF165" i="4"/>
  <c r="BD165" i="4" s="1"/>
  <c r="AF44" i="4"/>
  <c r="AG44" i="4" s="1"/>
  <c r="AF209" i="4"/>
  <c r="AG209" i="4" s="1"/>
  <c r="AF212" i="4"/>
  <c r="AF198" i="4"/>
  <c r="AG198" i="4" s="1"/>
  <c r="AF97" i="4"/>
  <c r="BD97" i="4" s="1"/>
  <c r="AF274" i="4"/>
  <c r="AF28" i="4"/>
  <c r="AG28" i="4" s="1"/>
  <c r="AF238" i="4"/>
  <c r="AG238" i="4" s="1"/>
  <c r="AF101" i="4"/>
  <c r="BD101" i="4" s="1"/>
  <c r="AF131" i="4"/>
  <c r="BD131" i="4" s="1"/>
  <c r="AF172" i="4"/>
  <c r="AG172" i="4" s="1"/>
  <c r="AF248" i="4"/>
  <c r="AG248" i="4" s="1"/>
  <c r="AF69" i="4"/>
  <c r="AF204" i="4"/>
  <c r="AG204" i="4" s="1"/>
  <c r="AF23" i="4"/>
  <c r="AG23" i="4" s="1"/>
  <c r="AF19" i="4"/>
  <c r="AG19" i="4" s="1"/>
  <c r="AF127" i="4"/>
  <c r="AG127" i="4" s="1"/>
  <c r="AF224" i="4"/>
  <c r="AG224" i="4" s="1"/>
  <c r="AF272" i="4"/>
  <c r="BD272" i="4" s="1"/>
  <c r="AF121" i="4"/>
  <c r="BD121" i="4" s="1"/>
  <c r="AF85" i="4"/>
  <c r="AG85" i="4" s="1"/>
  <c r="BD111" i="4"/>
  <c r="BD278" i="4"/>
  <c r="BG278" i="4" s="1"/>
  <c r="BD40" i="4"/>
  <c r="BF40" i="4" s="1"/>
  <c r="AF200" i="4"/>
  <c r="BD200" i="4" s="1"/>
  <c r="AF107" i="4"/>
  <c r="AG107" i="4" s="1"/>
  <c r="AF230" i="4"/>
  <c r="AG230" i="4" s="1"/>
  <c r="AF254" i="4"/>
  <c r="AG254" i="4" s="1"/>
  <c r="AF119" i="4"/>
  <c r="BD119" i="4" s="1"/>
  <c r="AF242" i="4"/>
  <c r="BD242" i="4" s="1"/>
  <c r="AF258" i="4"/>
  <c r="BD258" i="4" s="1"/>
  <c r="AF294" i="4"/>
  <c r="AG294" i="4" s="1"/>
  <c r="AF266" i="4"/>
  <c r="AG266" i="4" s="1"/>
  <c r="AF11" i="4"/>
  <c r="AG11" i="4" s="1"/>
  <c r="AF155" i="4"/>
  <c r="AG155" i="4" s="1"/>
  <c r="AF163" i="4"/>
  <c r="AG163" i="4" s="1"/>
  <c r="AF286" i="4"/>
  <c r="BD286" i="4" s="1"/>
  <c r="AF298" i="4"/>
  <c r="AG298" i="4" s="1"/>
  <c r="AF143" i="4"/>
  <c r="BD143" i="4" s="1"/>
  <c r="AF178" i="4"/>
  <c r="BD178" i="4" s="1"/>
  <c r="AF125" i="4"/>
  <c r="AG125" i="4" s="1"/>
  <c r="AF115" i="4"/>
  <c r="AG115" i="4" s="1"/>
  <c r="AF289" i="4"/>
  <c r="BD289" i="4" s="1"/>
  <c r="AF15" i="4"/>
  <c r="AG15" i="4" s="1"/>
  <c r="AF306" i="4"/>
  <c r="AG306" i="4" s="1"/>
  <c r="AF149" i="4"/>
  <c r="BD149" i="4" s="1"/>
  <c r="AF139" i="4"/>
  <c r="AG139" i="4" s="1"/>
  <c r="AF214" i="4"/>
  <c r="AG214" i="4" s="1"/>
  <c r="AF91" i="4"/>
  <c r="BD91" i="4" s="1"/>
  <c r="AF43" i="4"/>
  <c r="AG43" i="4" s="1"/>
  <c r="AF159" i="4"/>
  <c r="BD159" i="4" s="1"/>
  <c r="BD63" i="4"/>
  <c r="BF63" i="4" s="1"/>
  <c r="AF188" i="4"/>
  <c r="AG188" i="4" s="1"/>
  <c r="X6" i="4"/>
  <c r="AF39" i="4"/>
  <c r="AG39" i="4" s="1"/>
  <c r="AF262" i="4"/>
  <c r="AG262" i="4" s="1"/>
  <c r="AF123" i="4"/>
  <c r="BD123" i="4" s="1"/>
  <c r="AF304" i="4"/>
  <c r="AG304" i="4" s="1"/>
  <c r="AF61" i="4"/>
  <c r="AG61" i="4" s="1"/>
  <c r="AG131" i="4"/>
  <c r="AG176" i="4"/>
  <c r="BD176" i="4"/>
  <c r="AG99" i="4"/>
  <c r="BD99" i="4"/>
  <c r="AG212" i="4"/>
  <c r="BD212" i="4"/>
  <c r="AG151" i="4"/>
  <c r="BD151" i="4"/>
  <c r="AG83" i="4"/>
  <c r="BD83" i="4"/>
  <c r="AG302" i="4"/>
  <c r="BD302" i="4"/>
  <c r="BD39" i="4"/>
  <c r="BD107" i="4"/>
  <c r="AG226" i="4"/>
  <c r="BD226" i="4"/>
  <c r="AG280" i="4"/>
  <c r="BD280" i="4"/>
  <c r="AG145" i="4"/>
  <c r="BD145" i="4"/>
  <c r="AF47" i="4"/>
  <c r="AG47" i="4" s="1"/>
  <c r="AF135" i="4"/>
  <c r="AG135" i="4" s="1"/>
  <c r="AF174" i="4"/>
  <c r="AF264" i="4"/>
  <c r="AF243" i="4"/>
  <c r="AF244" i="4"/>
  <c r="AF169" i="4"/>
  <c r="AF299" i="4"/>
  <c r="AF156" i="4"/>
  <c r="AF175" i="4"/>
  <c r="AF38" i="4"/>
  <c r="AF138" i="4"/>
  <c r="AF142" i="4"/>
  <c r="AF113" i="4"/>
  <c r="AF287" i="4"/>
  <c r="AF300" i="4"/>
  <c r="AF42" i="4"/>
  <c r="AF16" i="4"/>
  <c r="AF154" i="4"/>
  <c r="AF245" i="4"/>
  <c r="AF218" i="4"/>
  <c r="AF276" i="4"/>
  <c r="AF164" i="4"/>
  <c r="AF211" i="4"/>
  <c r="AF181" i="4"/>
  <c r="AF228" i="4"/>
  <c r="AG228" i="4" s="1"/>
  <c r="AF8" i="4"/>
  <c r="AG8" i="4" s="1"/>
  <c r="AF9" i="4"/>
  <c r="AF161" i="4"/>
  <c r="AF73" i="4"/>
  <c r="AG73" i="4" s="1"/>
  <c r="AF160" i="4"/>
  <c r="AF112" i="4"/>
  <c r="AF301" i="4"/>
  <c r="AF288" i="4"/>
  <c r="AG288" i="4" s="1"/>
  <c r="AF221" i="4"/>
  <c r="AG221" i="4" s="1"/>
  <c r="AF203" i="4"/>
  <c r="AF239" i="4"/>
  <c r="AG194" i="4"/>
  <c r="BD194" i="4"/>
  <c r="AF109" i="4"/>
  <c r="AF263" i="4"/>
  <c r="AF34" i="4"/>
  <c r="AF33" i="4"/>
  <c r="AF37" i="4"/>
  <c r="AG37" i="4" s="1"/>
  <c r="AF146" i="4"/>
  <c r="AF265" i="4"/>
  <c r="AF49" i="4"/>
  <c r="AF232" i="4"/>
  <c r="AF22" i="4"/>
  <c r="AF56" i="4"/>
  <c r="AF118" i="4"/>
  <c r="AF271" i="4"/>
  <c r="AF140" i="4"/>
  <c r="AG59" i="4"/>
  <c r="BD59" i="4"/>
  <c r="AG184" i="4"/>
  <c r="BD184" i="4"/>
  <c r="AG55" i="4"/>
  <c r="BD55" i="4"/>
  <c r="AG35" i="4"/>
  <c r="BD35" i="4"/>
  <c r="AG272" i="4"/>
  <c r="AG274" i="4"/>
  <c r="BD274" i="4"/>
  <c r="AE10" i="4"/>
  <c r="AF10" i="4" s="1"/>
  <c r="AC6" i="4"/>
  <c r="AF180" i="4"/>
  <c r="AF67" i="4"/>
  <c r="AF192" i="4"/>
  <c r="AF136" i="4"/>
  <c r="AF50" i="4"/>
  <c r="AG50" i="4" s="1"/>
  <c r="AF291" i="4"/>
  <c r="AF205" i="4"/>
  <c r="AF256" i="4"/>
  <c r="AG256" i="4" s="1"/>
  <c r="AF89" i="4"/>
  <c r="AF275" i="4"/>
  <c r="AF237" i="4"/>
  <c r="AF273" i="4"/>
  <c r="AF293" i="4"/>
  <c r="AG293" i="4" s="1"/>
  <c r="AF268" i="4"/>
  <c r="AF26" i="4"/>
  <c r="AF98" i="4"/>
  <c r="AF207" i="4"/>
  <c r="AF295" i="4"/>
  <c r="AF247" i="4"/>
  <c r="AF24" i="4"/>
  <c r="AF126" i="4"/>
  <c r="AG126" i="4" s="1"/>
  <c r="AF220" i="4"/>
  <c r="AF17" i="4"/>
  <c r="AF201" i="4"/>
  <c r="AF168" i="4"/>
  <c r="AF80" i="4"/>
  <c r="AF133" i="4"/>
  <c r="AF303" i="4"/>
  <c r="AF132" i="4"/>
  <c r="AF81" i="4"/>
  <c r="AF255" i="4"/>
  <c r="AG255" i="4" s="1"/>
  <c r="AF92" i="4"/>
  <c r="AF189" i="4"/>
  <c r="AG189" i="4" s="1"/>
  <c r="AF269" i="4"/>
  <c r="AF233" i="4"/>
  <c r="AF182" i="4"/>
  <c r="AF219" i="4"/>
  <c r="AF171" i="4"/>
  <c r="AF150" i="4"/>
  <c r="AF90" i="4"/>
  <c r="AF267" i="4"/>
  <c r="AF297" i="4"/>
  <c r="AF195" i="4"/>
  <c r="AF108" i="4"/>
  <c r="AG165" i="4"/>
  <c r="AF14" i="4"/>
  <c r="AG260" i="4"/>
  <c r="BD260" i="4"/>
  <c r="AG103" i="4"/>
  <c r="BD103" i="4"/>
  <c r="AG222" i="4"/>
  <c r="BD222" i="4"/>
  <c r="AG282" i="4"/>
  <c r="BD282" i="4"/>
  <c r="AG95" i="4"/>
  <c r="BD95" i="4"/>
  <c r="AG25" i="4"/>
  <c r="BD25" i="4"/>
  <c r="AG82" i="4"/>
  <c r="BD82" i="4"/>
  <c r="AG30" i="4"/>
  <c r="BD30" i="4"/>
  <c r="AF250" i="4"/>
  <c r="AF144" i="4"/>
  <c r="AF202" i="4"/>
  <c r="AG202" i="4" s="1"/>
  <c r="AF86" i="4"/>
  <c r="AF223" i="4"/>
  <c r="AF270" i="4"/>
  <c r="AF290" i="4"/>
  <c r="AF225" i="4"/>
  <c r="AG225" i="4" s="1"/>
  <c r="AF74" i="4"/>
  <c r="AF177" i="4"/>
  <c r="AF185" i="4"/>
  <c r="AF170" i="4"/>
  <c r="AG170" i="4" s="1"/>
  <c r="AF166" i="4"/>
  <c r="AF252" i="4"/>
  <c r="AF217" i="4"/>
  <c r="AF64" i="4"/>
  <c r="AG64" i="4" s="1"/>
  <c r="AF279" i="4"/>
  <c r="AF72" i="4"/>
  <c r="AF104" i="4"/>
  <c r="AF253" i="4"/>
  <c r="AF259" i="4"/>
  <c r="AF187" i="4"/>
  <c r="AF88" i="4"/>
  <c r="AF285" i="4"/>
  <c r="AF235" i="4"/>
  <c r="AF77" i="4"/>
  <c r="AF106" i="4"/>
  <c r="AG106" i="4" s="1"/>
  <c r="AF191" i="4"/>
  <c r="AF292" i="4"/>
  <c r="AF173" i="4"/>
  <c r="AF231" i="4"/>
  <c r="AG231" i="4" s="1"/>
  <c r="AF93" i="4"/>
  <c r="AF122" i="4"/>
  <c r="AF148" i="4"/>
  <c r="AF57" i="4"/>
  <c r="AF13" i="4"/>
  <c r="AF251" i="4"/>
  <c r="AF54" i="4"/>
  <c r="AF197" i="4"/>
  <c r="AF158" i="4"/>
  <c r="AF68" i="4"/>
  <c r="AG68" i="4" s="1"/>
  <c r="AF12" i="4"/>
  <c r="AF305" i="4"/>
  <c r="AF32" i="4"/>
  <c r="AF62" i="4"/>
  <c r="AF96" i="4"/>
  <c r="AF94" i="4"/>
  <c r="AF128" i="4"/>
  <c r="AF213" i="4"/>
  <c r="AF134" i="4"/>
  <c r="AF116" i="4"/>
  <c r="AG97" i="4"/>
  <c r="AG7" i="4"/>
  <c r="BD7" i="4"/>
  <c r="AG236" i="4"/>
  <c r="BD236" i="4"/>
  <c r="AG208" i="4"/>
  <c r="BD208" i="4"/>
  <c r="AG246" i="4"/>
  <c r="BD246" i="4"/>
  <c r="AG65" i="4"/>
  <c r="BD65" i="4"/>
  <c r="AG249" i="4"/>
  <c r="BD249" i="4"/>
  <c r="AF87" i="4"/>
  <c r="AF71" i="4"/>
  <c r="AF147" i="4"/>
  <c r="AF36" i="4"/>
  <c r="AF153" i="4"/>
  <c r="AF27" i="4"/>
  <c r="AF281" i="4"/>
  <c r="AF75" i="4"/>
  <c r="AF66" i="4"/>
  <c r="AF78" i="4"/>
  <c r="AF193" i="4"/>
  <c r="AF102" i="4"/>
  <c r="AF196" i="4"/>
  <c r="AF261" i="4"/>
  <c r="AF58" i="4"/>
  <c r="AF257" i="4"/>
  <c r="AF21" i="4"/>
  <c r="AF52" i="4"/>
  <c r="AF46" i="4"/>
  <c r="AF130" i="4"/>
  <c r="AG130" i="4" s="1"/>
  <c r="AF124" i="4"/>
  <c r="AF283" i="4"/>
  <c r="AF216" i="4"/>
  <c r="AF241" i="4"/>
  <c r="AF227" i="4"/>
  <c r="AF70" i="4"/>
  <c r="AG70" i="4" s="1"/>
  <c r="AF137" i="4"/>
  <c r="AG137" i="4" s="1"/>
  <c r="AF76" i="4"/>
  <c r="AF277" i="4"/>
  <c r="AF141" i="4"/>
  <c r="AF199" i="4"/>
  <c r="AF114" i="4"/>
  <c r="AF229" i="4"/>
  <c r="AF60" i="4"/>
  <c r="AF117" i="4"/>
  <c r="AF215" i="4"/>
  <c r="AF190" i="4"/>
  <c r="AF120" i="4"/>
  <c r="AF183" i="4"/>
  <c r="AF186" i="4"/>
  <c r="AF45" i="4"/>
  <c r="AF18" i="4"/>
  <c r="AF210" i="4"/>
  <c r="AF162" i="4"/>
  <c r="AF157" i="4"/>
  <c r="AF100" i="4"/>
  <c r="AG296" i="4"/>
  <c r="BD296" i="4"/>
  <c r="AF152" i="4"/>
  <c r="AG152" i="4" s="1"/>
  <c r="AF48" i="4"/>
  <c r="AF84" i="4"/>
  <c r="AF20" i="4"/>
  <c r="AF110" i="4"/>
  <c r="AF206" i="4"/>
  <c r="AF179" i="4"/>
  <c r="BF111" i="4"/>
  <c r="BG111" i="4"/>
  <c r="BG234" i="4"/>
  <c r="BF234" i="4"/>
  <c r="BC68" i="4"/>
  <c r="BC284" i="4"/>
  <c r="BD284" i="4"/>
  <c r="BC167" i="4"/>
  <c r="BD167" i="4"/>
  <c r="BC255" i="4"/>
  <c r="BC135" i="4"/>
  <c r="BD135" i="4"/>
  <c r="BC126" i="4"/>
  <c r="BC172" i="4"/>
  <c r="BC79" i="4"/>
  <c r="BD79" i="4"/>
  <c r="BC225" i="4"/>
  <c r="BC202" i="4"/>
  <c r="BC221" i="4"/>
  <c r="BC293" i="4"/>
  <c r="BC240" i="4"/>
  <c r="BD240" i="4"/>
  <c r="BC70" i="4"/>
  <c r="BC64" i="4"/>
  <c r="BC53" i="4"/>
  <c r="BD53" i="4"/>
  <c r="BC256" i="4"/>
  <c r="BC29" i="4"/>
  <c r="BD29" i="4"/>
  <c r="BC37" i="4"/>
  <c r="BC51" i="4"/>
  <c r="BD51" i="4"/>
  <c r="BC130" i="4"/>
  <c r="BC106" i="4"/>
  <c r="BC50" i="4"/>
  <c r="BC298" i="4"/>
  <c r="BC31" i="4"/>
  <c r="BD31" i="4"/>
  <c r="BC73" i="4"/>
  <c r="BC170" i="4"/>
  <c r="BC47" i="4"/>
  <c r="BC204" i="4"/>
  <c r="BD204" i="4"/>
  <c r="BC152" i="4"/>
  <c r="BC266" i="4"/>
  <c r="BC288" i="4"/>
  <c r="BC198" i="4"/>
  <c r="BD198" i="4"/>
  <c r="BC189" i="4"/>
  <c r="BG129" i="4"/>
  <c r="BF129" i="4"/>
  <c r="BC262" i="4"/>
  <c r="BC61" i="4"/>
  <c r="BC137" i="4"/>
  <c r="BC8" i="4"/>
  <c r="BC41" i="4"/>
  <c r="BD41" i="4"/>
  <c r="BC105" i="4"/>
  <c r="BD105" i="4"/>
  <c r="BC231" i="4"/>
  <c r="BC228" i="4"/>
  <c r="BD15" i="4" l="1"/>
  <c r="BG15" i="4" s="1"/>
  <c r="AG159" i="4"/>
  <c r="BD248" i="4"/>
  <c r="BD19" i="4"/>
  <c r="BF19" i="4" s="1"/>
  <c r="BD115" i="4"/>
  <c r="BF115" i="4" s="1"/>
  <c r="BD61" i="4"/>
  <c r="AG121" i="4"/>
  <c r="BD28" i="4"/>
  <c r="BG28" i="4" s="1"/>
  <c r="AG119" i="4"/>
  <c r="AG286" i="4"/>
  <c r="BD44" i="4"/>
  <c r="BD170" i="4"/>
  <c r="BF170" i="4" s="1"/>
  <c r="AG200" i="4"/>
  <c r="BD214" i="4"/>
  <c r="BD152" i="4"/>
  <c r="AG101" i="4"/>
  <c r="BD266" i="4"/>
  <c r="BF266" i="4" s="1"/>
  <c r="BD64" i="4"/>
  <c r="BF64" i="4" s="1"/>
  <c r="BD172" i="4"/>
  <c r="AG258" i="4"/>
  <c r="BD209" i="4"/>
  <c r="BD304" i="4"/>
  <c r="BF304" i="4" s="1"/>
  <c r="AG143" i="4"/>
  <c r="BD256" i="4"/>
  <c r="BF256" i="4" s="1"/>
  <c r="BF278" i="4"/>
  <c r="BD125" i="4"/>
  <c r="BG125" i="4" s="1"/>
  <c r="AG91" i="4"/>
  <c r="BD306" i="4"/>
  <c r="BF306" i="4" s="1"/>
  <c r="AG242" i="4"/>
  <c r="BD23" i="4"/>
  <c r="BG23" i="4" s="1"/>
  <c r="BD238" i="4"/>
  <c r="BF238" i="4" s="1"/>
  <c r="BD298" i="4"/>
  <c r="BG298" i="4" s="1"/>
  <c r="BD224" i="4"/>
  <c r="AG69" i="4"/>
  <c r="BD69" i="4"/>
  <c r="BD70" i="4"/>
  <c r="BF70" i="4" s="1"/>
  <c r="BD85" i="4"/>
  <c r="BG85" i="4" s="1"/>
  <c r="BD163" i="4"/>
  <c r="BF163" i="4" s="1"/>
  <c r="BD127" i="4"/>
  <c r="BG127" i="4" s="1"/>
  <c r="BD294" i="4"/>
  <c r="BG294" i="4" s="1"/>
  <c r="AG178" i="4"/>
  <c r="AG123" i="4"/>
  <c r="BD254" i="4"/>
  <c r="BG254" i="4" s="1"/>
  <c r="BD106" i="4"/>
  <c r="BG106" i="4" s="1"/>
  <c r="BD43" i="4"/>
  <c r="BF43" i="4" s="1"/>
  <c r="BG40" i="4"/>
  <c r="BF254" i="4"/>
  <c r="BD230" i="4"/>
  <c r="BF230" i="4" s="1"/>
  <c r="BD155" i="4"/>
  <c r="BF155" i="4" s="1"/>
  <c r="BG242" i="4"/>
  <c r="BF242" i="4"/>
  <c r="BD47" i="4"/>
  <c r="BF47" i="4" s="1"/>
  <c r="BD68" i="4"/>
  <c r="BF68" i="4" s="1"/>
  <c r="BD139" i="4"/>
  <c r="BG139" i="4" s="1"/>
  <c r="BD11" i="4"/>
  <c r="BF11" i="4" s="1"/>
  <c r="BD137" i="4"/>
  <c r="BF137" i="4" s="1"/>
  <c r="BD231" i="4"/>
  <c r="BG231" i="4" s="1"/>
  <c r="BD188" i="4"/>
  <c r="BF188" i="4" s="1"/>
  <c r="BD262" i="4"/>
  <c r="BF262" i="4" s="1"/>
  <c r="BD221" i="4"/>
  <c r="BF221" i="4" s="1"/>
  <c r="BD255" i="4"/>
  <c r="BG255" i="4" s="1"/>
  <c r="AG289" i="4"/>
  <c r="AG149" i="4"/>
  <c r="BD225" i="4"/>
  <c r="BG225" i="4" s="1"/>
  <c r="BD37" i="4"/>
  <c r="BG37" i="4" s="1"/>
  <c r="BG63" i="4"/>
  <c r="BF15" i="4"/>
  <c r="AG10" i="4"/>
  <c r="BD10" i="4"/>
  <c r="BG296" i="4"/>
  <c r="BF296" i="4"/>
  <c r="AG186" i="4"/>
  <c r="BD186" i="4"/>
  <c r="AG76" i="4"/>
  <c r="BD76" i="4"/>
  <c r="AG75" i="4"/>
  <c r="BD75" i="4"/>
  <c r="AG179" i="4"/>
  <c r="BD179" i="4"/>
  <c r="AG183" i="4"/>
  <c r="BD183" i="4"/>
  <c r="AG46" i="4"/>
  <c r="BD46" i="4"/>
  <c r="AG193" i="4"/>
  <c r="BD193" i="4"/>
  <c r="BD147" i="4"/>
  <c r="AG147" i="4"/>
  <c r="AG134" i="4"/>
  <c r="BD134" i="4"/>
  <c r="AG12" i="4"/>
  <c r="BD12" i="4"/>
  <c r="AG13" i="4"/>
  <c r="BD13" i="4"/>
  <c r="AG285" i="4"/>
  <c r="BD285" i="4"/>
  <c r="AG253" i="4"/>
  <c r="BD253" i="4"/>
  <c r="AG270" i="4"/>
  <c r="BD270" i="4"/>
  <c r="BG286" i="4"/>
  <c r="BF286" i="4"/>
  <c r="BF143" i="4"/>
  <c r="BG143" i="4"/>
  <c r="BF159" i="4"/>
  <c r="BG159" i="4"/>
  <c r="BG260" i="4"/>
  <c r="BF260" i="4"/>
  <c r="AG14" i="4"/>
  <c r="BD14" i="4"/>
  <c r="AG267" i="4"/>
  <c r="BD267" i="4"/>
  <c r="AG89" i="4"/>
  <c r="BD89" i="4"/>
  <c r="BD180" i="4"/>
  <c r="AG180" i="4"/>
  <c r="AG265" i="4"/>
  <c r="BD265" i="4"/>
  <c r="AG164" i="4"/>
  <c r="BD164" i="4"/>
  <c r="AG154" i="4"/>
  <c r="BD154" i="4"/>
  <c r="AG287" i="4"/>
  <c r="BD287" i="4"/>
  <c r="AG38" i="4"/>
  <c r="BD38" i="4"/>
  <c r="AG174" i="4"/>
  <c r="BD174" i="4"/>
  <c r="AG206" i="4"/>
  <c r="BD206" i="4"/>
  <c r="AG48" i="4"/>
  <c r="BD48" i="4"/>
  <c r="BD100" i="4"/>
  <c r="AG100" i="4"/>
  <c r="BD18" i="4"/>
  <c r="AG18" i="4"/>
  <c r="AG120" i="4"/>
  <c r="BD120" i="4"/>
  <c r="AG60" i="4"/>
  <c r="BD60" i="4"/>
  <c r="BD141" i="4"/>
  <c r="AG141" i="4"/>
  <c r="AG283" i="4"/>
  <c r="BD283" i="4"/>
  <c r="AG52" i="4"/>
  <c r="BD52" i="4"/>
  <c r="AG261" i="4"/>
  <c r="BD261" i="4"/>
  <c r="AG78" i="4"/>
  <c r="BD78" i="4"/>
  <c r="AG27" i="4"/>
  <c r="BD27" i="4"/>
  <c r="BG178" i="4"/>
  <c r="BF178" i="4"/>
  <c r="BG249" i="4"/>
  <c r="BF249" i="4"/>
  <c r="BG65" i="4"/>
  <c r="BF65" i="4"/>
  <c r="BF208" i="4"/>
  <c r="BG208" i="4"/>
  <c r="BG236" i="4"/>
  <c r="BF236" i="4"/>
  <c r="BG7" i="4"/>
  <c r="BF7" i="4"/>
  <c r="AG213" i="4"/>
  <c r="BD213" i="4"/>
  <c r="AG62" i="4"/>
  <c r="BD62" i="4"/>
  <c r="AG251" i="4"/>
  <c r="BD251" i="4"/>
  <c r="AG57" i="4"/>
  <c r="BD57" i="4"/>
  <c r="AG88" i="4"/>
  <c r="BD88" i="4"/>
  <c r="AG104" i="4"/>
  <c r="BD104" i="4"/>
  <c r="AG217" i="4"/>
  <c r="BD217" i="4"/>
  <c r="AG185" i="4"/>
  <c r="BD185" i="4"/>
  <c r="AG223" i="4"/>
  <c r="BD223" i="4"/>
  <c r="AG250" i="4"/>
  <c r="BD250" i="4"/>
  <c r="BG149" i="4"/>
  <c r="BF149" i="4"/>
  <c r="BG248" i="4"/>
  <c r="BF248" i="4"/>
  <c r="AG108" i="4"/>
  <c r="BD108" i="4"/>
  <c r="AG90" i="4"/>
  <c r="BD90" i="4"/>
  <c r="AG182" i="4"/>
  <c r="BD182" i="4"/>
  <c r="AG92" i="4"/>
  <c r="BD92" i="4"/>
  <c r="AG303" i="4"/>
  <c r="BD303" i="4"/>
  <c r="AG201" i="4"/>
  <c r="BD201" i="4"/>
  <c r="AG24" i="4"/>
  <c r="BD24" i="4"/>
  <c r="AG98" i="4"/>
  <c r="BD98" i="4"/>
  <c r="AG273" i="4"/>
  <c r="BD273" i="4"/>
  <c r="AG136" i="4"/>
  <c r="BD136" i="4"/>
  <c r="BG35" i="4"/>
  <c r="BF35" i="4"/>
  <c r="BG55" i="4"/>
  <c r="BF55" i="4"/>
  <c r="BF123" i="4"/>
  <c r="BG123" i="4"/>
  <c r="BG184" i="4"/>
  <c r="BF184" i="4"/>
  <c r="BF214" i="4"/>
  <c r="BG214" i="4"/>
  <c r="AG140" i="4"/>
  <c r="BD140" i="4"/>
  <c r="AG22" i="4"/>
  <c r="BD22" i="4"/>
  <c r="AG146" i="4"/>
  <c r="BD146" i="4"/>
  <c r="AG263" i="4"/>
  <c r="BD263" i="4"/>
  <c r="AG239" i="4"/>
  <c r="BD239" i="4"/>
  <c r="AG301" i="4"/>
  <c r="BD301" i="4"/>
  <c r="AG161" i="4"/>
  <c r="BD161" i="4"/>
  <c r="AG276" i="4"/>
  <c r="BD276" i="4"/>
  <c r="AG16" i="4"/>
  <c r="BD16" i="4"/>
  <c r="AG113" i="4"/>
  <c r="BD113" i="4"/>
  <c r="BD175" i="4"/>
  <c r="AG175" i="4"/>
  <c r="AG244" i="4"/>
  <c r="BD244" i="4"/>
  <c r="BF145" i="4"/>
  <c r="BG145" i="4"/>
  <c r="BG226" i="4"/>
  <c r="BF226" i="4"/>
  <c r="BG107" i="4"/>
  <c r="BF107" i="4"/>
  <c r="BG39" i="4"/>
  <c r="BF39" i="4"/>
  <c r="BF83" i="4"/>
  <c r="BG83" i="4"/>
  <c r="BF212" i="4"/>
  <c r="BG212" i="4"/>
  <c r="BF176" i="4"/>
  <c r="BG176" i="4"/>
  <c r="AG20" i="4"/>
  <c r="BD20" i="4"/>
  <c r="AG162" i="4"/>
  <c r="BD162" i="4"/>
  <c r="AG114" i="4"/>
  <c r="BD114" i="4"/>
  <c r="AG241" i="4"/>
  <c r="BD241" i="4"/>
  <c r="AG36" i="4"/>
  <c r="BD36" i="4"/>
  <c r="BD130" i="4"/>
  <c r="BG130" i="4" s="1"/>
  <c r="AG84" i="4"/>
  <c r="BD84" i="4"/>
  <c r="BD210" i="4"/>
  <c r="AG210" i="4"/>
  <c r="AG117" i="4"/>
  <c r="BD117" i="4"/>
  <c r="AG199" i="4"/>
  <c r="BD199" i="4"/>
  <c r="AG216" i="4"/>
  <c r="BD216" i="4"/>
  <c r="AG58" i="4"/>
  <c r="BD58" i="4"/>
  <c r="AG281" i="4"/>
  <c r="BD281" i="4"/>
  <c r="AG87" i="4"/>
  <c r="BD87" i="4"/>
  <c r="AG96" i="4"/>
  <c r="BD96" i="4"/>
  <c r="AG54" i="4"/>
  <c r="BD54" i="4"/>
  <c r="AG93" i="4"/>
  <c r="BD93" i="4"/>
  <c r="AG191" i="4"/>
  <c r="BD191" i="4"/>
  <c r="BG121" i="4"/>
  <c r="BF121" i="4"/>
  <c r="AG144" i="4"/>
  <c r="BD144" i="4"/>
  <c r="BF101" i="4"/>
  <c r="BG101" i="4"/>
  <c r="BF25" i="4"/>
  <c r="BG25" i="4"/>
  <c r="BG222" i="4"/>
  <c r="BF222" i="4"/>
  <c r="AG219" i="4"/>
  <c r="BD219" i="4"/>
  <c r="AG132" i="4"/>
  <c r="BD132" i="4"/>
  <c r="AG168" i="4"/>
  <c r="BD168" i="4"/>
  <c r="AG207" i="4"/>
  <c r="BD207" i="4"/>
  <c r="AG56" i="4"/>
  <c r="BD56" i="4"/>
  <c r="BD34" i="4"/>
  <c r="AG34" i="4"/>
  <c r="AG169" i="4"/>
  <c r="BD169" i="4"/>
  <c r="BD228" i="4"/>
  <c r="BF228" i="4" s="1"/>
  <c r="BD8" i="4"/>
  <c r="BG8" i="4" s="1"/>
  <c r="BD189" i="4"/>
  <c r="BG189" i="4" s="1"/>
  <c r="BD288" i="4"/>
  <c r="BF288" i="4" s="1"/>
  <c r="BD73" i="4"/>
  <c r="BG73" i="4" s="1"/>
  <c r="BD50" i="4"/>
  <c r="BG50" i="4" s="1"/>
  <c r="BD293" i="4"/>
  <c r="BG293" i="4" s="1"/>
  <c r="BD202" i="4"/>
  <c r="BG202" i="4" s="1"/>
  <c r="BD126" i="4"/>
  <c r="BG126" i="4" s="1"/>
  <c r="AG110" i="4"/>
  <c r="BD110" i="4"/>
  <c r="AG157" i="4"/>
  <c r="BD157" i="4"/>
  <c r="AG45" i="4"/>
  <c r="BD45" i="4"/>
  <c r="AG190" i="4"/>
  <c r="BD190" i="4"/>
  <c r="AG229" i="4"/>
  <c r="BD229" i="4"/>
  <c r="BD277" i="4"/>
  <c r="AG277" i="4"/>
  <c r="AG227" i="4"/>
  <c r="BD227" i="4"/>
  <c r="AG124" i="4"/>
  <c r="BD124" i="4"/>
  <c r="AG21" i="4"/>
  <c r="BD21" i="4"/>
  <c r="AG196" i="4"/>
  <c r="BD196" i="4"/>
  <c r="AG66" i="4"/>
  <c r="BD66" i="4"/>
  <c r="AG153" i="4"/>
  <c r="BD153" i="4"/>
  <c r="AG128" i="4"/>
  <c r="BD128" i="4"/>
  <c r="AG32" i="4"/>
  <c r="BD32" i="4"/>
  <c r="AG158" i="4"/>
  <c r="BD158" i="4"/>
  <c r="AG148" i="4"/>
  <c r="BD148" i="4"/>
  <c r="AG173" i="4"/>
  <c r="BD173" i="4"/>
  <c r="AG77" i="4"/>
  <c r="BD77" i="4"/>
  <c r="BD187" i="4"/>
  <c r="AG187" i="4"/>
  <c r="AG72" i="4"/>
  <c r="BD72" i="4"/>
  <c r="AG252" i="4"/>
  <c r="BD252" i="4"/>
  <c r="AG177" i="4"/>
  <c r="BD177" i="4"/>
  <c r="AG86" i="4"/>
  <c r="BD86" i="4"/>
  <c r="BF30" i="4"/>
  <c r="BG30" i="4"/>
  <c r="BF82" i="4"/>
  <c r="BG82" i="4"/>
  <c r="BG95" i="4"/>
  <c r="BF95" i="4"/>
  <c r="BF282" i="4"/>
  <c r="BG282" i="4"/>
  <c r="BF103" i="4"/>
  <c r="BG103" i="4"/>
  <c r="BG200" i="4"/>
  <c r="BF200" i="4"/>
  <c r="AG195" i="4"/>
  <c r="BD195" i="4"/>
  <c r="AG150" i="4"/>
  <c r="BD150" i="4"/>
  <c r="AG233" i="4"/>
  <c r="BD233" i="4"/>
  <c r="AG133" i="4"/>
  <c r="BD133" i="4"/>
  <c r="AG17" i="4"/>
  <c r="BD17" i="4"/>
  <c r="AG247" i="4"/>
  <c r="BD247" i="4"/>
  <c r="AG26" i="4"/>
  <c r="BD26" i="4"/>
  <c r="AG237" i="4"/>
  <c r="BD237" i="4"/>
  <c r="AG205" i="4"/>
  <c r="BD205" i="4"/>
  <c r="AG192" i="4"/>
  <c r="BD192" i="4"/>
  <c r="BF272" i="4"/>
  <c r="BG272" i="4"/>
  <c r="AG271" i="4"/>
  <c r="BD271" i="4"/>
  <c r="BD232" i="4"/>
  <c r="AG232" i="4"/>
  <c r="AG109" i="4"/>
  <c r="BD109" i="4"/>
  <c r="AG203" i="4"/>
  <c r="BD203" i="4"/>
  <c r="AG112" i="4"/>
  <c r="BD112" i="4"/>
  <c r="AG9" i="4"/>
  <c r="BD9" i="4"/>
  <c r="AG181" i="4"/>
  <c r="BD181" i="4"/>
  <c r="AG218" i="4"/>
  <c r="BD218" i="4"/>
  <c r="AG42" i="4"/>
  <c r="BD42" i="4"/>
  <c r="AG142" i="4"/>
  <c r="BD142" i="4"/>
  <c r="AG156" i="4"/>
  <c r="BD156" i="4"/>
  <c r="AG243" i="4"/>
  <c r="BD243" i="4"/>
  <c r="AG215" i="4"/>
  <c r="BD215" i="4"/>
  <c r="AG257" i="4"/>
  <c r="BD257" i="4"/>
  <c r="AG102" i="4"/>
  <c r="BD102" i="4"/>
  <c r="AG71" i="4"/>
  <c r="BD71" i="4"/>
  <c r="BF289" i="4"/>
  <c r="BG289" i="4"/>
  <c r="BG246" i="4"/>
  <c r="BF246" i="4"/>
  <c r="BG119" i="4"/>
  <c r="BF119" i="4"/>
  <c r="BG97" i="4"/>
  <c r="BF97" i="4"/>
  <c r="AG116" i="4"/>
  <c r="BD116" i="4"/>
  <c r="AG94" i="4"/>
  <c r="BD94" i="4"/>
  <c r="AG305" i="4"/>
  <c r="BD305" i="4"/>
  <c r="AG197" i="4"/>
  <c r="BD197" i="4"/>
  <c r="AG122" i="4"/>
  <c r="BD122" i="4"/>
  <c r="AG292" i="4"/>
  <c r="BD292" i="4"/>
  <c r="AG235" i="4"/>
  <c r="BD235" i="4"/>
  <c r="AG259" i="4"/>
  <c r="BD259" i="4"/>
  <c r="AG279" i="4"/>
  <c r="BD279" i="4"/>
  <c r="AG166" i="4"/>
  <c r="BD166" i="4"/>
  <c r="AG74" i="4"/>
  <c r="BD74" i="4"/>
  <c r="AG290" i="4"/>
  <c r="BD290" i="4"/>
  <c r="BF91" i="4"/>
  <c r="BG91" i="4"/>
  <c r="BF165" i="4"/>
  <c r="BG165" i="4"/>
  <c r="AG297" i="4"/>
  <c r="BD297" i="4"/>
  <c r="AG171" i="4"/>
  <c r="BD171" i="4"/>
  <c r="AG269" i="4"/>
  <c r="BD269" i="4"/>
  <c r="AG81" i="4"/>
  <c r="BD81" i="4"/>
  <c r="AG80" i="4"/>
  <c r="BD80" i="4"/>
  <c r="AG220" i="4"/>
  <c r="BD220" i="4"/>
  <c r="AG295" i="4"/>
  <c r="BD295" i="4"/>
  <c r="AG268" i="4"/>
  <c r="BD268" i="4"/>
  <c r="AG275" i="4"/>
  <c r="BD275" i="4"/>
  <c r="AG291" i="4"/>
  <c r="BD291" i="4"/>
  <c r="AG67" i="4"/>
  <c r="BD67" i="4"/>
  <c r="BF274" i="4"/>
  <c r="BG274" i="4"/>
  <c r="BG258" i="4"/>
  <c r="BF258" i="4"/>
  <c r="BG19" i="4"/>
  <c r="BG59" i="4"/>
  <c r="BF59" i="4"/>
  <c r="AG118" i="4"/>
  <c r="BD118" i="4"/>
  <c r="AG49" i="4"/>
  <c r="BD49" i="4"/>
  <c r="AG33" i="4"/>
  <c r="BD33" i="4"/>
  <c r="BG194" i="4"/>
  <c r="BF194" i="4"/>
  <c r="AG160" i="4"/>
  <c r="BD160" i="4"/>
  <c r="AG211" i="4"/>
  <c r="BD211" i="4"/>
  <c r="AG245" i="4"/>
  <c r="BD245" i="4"/>
  <c r="AG300" i="4"/>
  <c r="BD300" i="4"/>
  <c r="AG138" i="4"/>
  <c r="BD138" i="4"/>
  <c r="AG299" i="4"/>
  <c r="BD299" i="4"/>
  <c r="AG264" i="4"/>
  <c r="BD264" i="4"/>
  <c r="BG44" i="4"/>
  <c r="BF44" i="4"/>
  <c r="BG280" i="4"/>
  <c r="BF280" i="4"/>
  <c r="BG302" i="4"/>
  <c r="BF302" i="4"/>
  <c r="BG151" i="4"/>
  <c r="BF151" i="4"/>
  <c r="BG99" i="4"/>
  <c r="BF99" i="4"/>
  <c r="BG115" i="4"/>
  <c r="BF131" i="4"/>
  <c r="BG131" i="4"/>
  <c r="BG198" i="4"/>
  <c r="BF198" i="4"/>
  <c r="BF204" i="4"/>
  <c r="BG204" i="4"/>
  <c r="BF31" i="4"/>
  <c r="BG31" i="4"/>
  <c r="BF240" i="4"/>
  <c r="BG240" i="4"/>
  <c r="BG79" i="4"/>
  <c r="BF79" i="4"/>
  <c r="BG152" i="4"/>
  <c r="BF152" i="4"/>
  <c r="BF135" i="4"/>
  <c r="BG135" i="4"/>
  <c r="BG167" i="4"/>
  <c r="BF167" i="4"/>
  <c r="BF41" i="4"/>
  <c r="BG41" i="4"/>
  <c r="BG266" i="4"/>
  <c r="BG29" i="4"/>
  <c r="BF29" i="4"/>
  <c r="BG256" i="4"/>
  <c r="BG64" i="4"/>
  <c r="BF284" i="4"/>
  <c r="BG284" i="4"/>
  <c r="BG61" i="4"/>
  <c r="BF61" i="4"/>
  <c r="BG51" i="4"/>
  <c r="BF51" i="4"/>
  <c r="BF53" i="4"/>
  <c r="BG53" i="4"/>
  <c r="BG172" i="4"/>
  <c r="BF172" i="4"/>
  <c r="BF105" i="4"/>
  <c r="BG105" i="4"/>
  <c r="BF298" i="4" l="1"/>
  <c r="BF106" i="4"/>
  <c r="BG230" i="4"/>
  <c r="BF28" i="4"/>
  <c r="BG137" i="4"/>
  <c r="BG170" i="4"/>
  <c r="BG70" i="4"/>
  <c r="BF294" i="4"/>
  <c r="BG306" i="4"/>
  <c r="BG47" i="4"/>
  <c r="BG163" i="4"/>
  <c r="BG304" i="4"/>
  <c r="BG228" i="4"/>
  <c r="BF209" i="4"/>
  <c r="BG209" i="4"/>
  <c r="BF23" i="4"/>
  <c r="BF125" i="4"/>
  <c r="BG238" i="4"/>
  <c r="BF127" i="4"/>
  <c r="BG224" i="4"/>
  <c r="BF224" i="4"/>
  <c r="BG43" i="4"/>
  <c r="BF85" i="4"/>
  <c r="BG69" i="4"/>
  <c r="BF69" i="4"/>
  <c r="BF225" i="4"/>
  <c r="BG68" i="4"/>
  <c r="BF231" i="4"/>
  <c r="BG221" i="4"/>
  <c r="BG155" i="4"/>
  <c r="BF73" i="4"/>
  <c r="BF126" i="4"/>
  <c r="BF37" i="4"/>
  <c r="BF255" i="4"/>
  <c r="BF139" i="4"/>
  <c r="BG288" i="4"/>
  <c r="BG188" i="4"/>
  <c r="BF50" i="4"/>
  <c r="BF8" i="4"/>
  <c r="BG11" i="4"/>
  <c r="BG262" i="4"/>
  <c r="BF189" i="4"/>
  <c r="BF293" i="4"/>
  <c r="BD6" i="4"/>
  <c r="BF202" i="4"/>
  <c r="BF130" i="4"/>
  <c r="BG264" i="4"/>
  <c r="BF264" i="4"/>
  <c r="BG138" i="4"/>
  <c r="BF138" i="4"/>
  <c r="BF245" i="4"/>
  <c r="BG245" i="4"/>
  <c r="BG160" i="4"/>
  <c r="BF160" i="4"/>
  <c r="BG33" i="4"/>
  <c r="BF33" i="4"/>
  <c r="BF118" i="4"/>
  <c r="BG118" i="4"/>
  <c r="BG67" i="4"/>
  <c r="BF67" i="4"/>
  <c r="BG275" i="4"/>
  <c r="BF275" i="4"/>
  <c r="BG295" i="4"/>
  <c r="BF295" i="4"/>
  <c r="BF80" i="4"/>
  <c r="BG80" i="4"/>
  <c r="BF269" i="4"/>
  <c r="BG269" i="4"/>
  <c r="BG297" i="4"/>
  <c r="BF297" i="4"/>
  <c r="BF74" i="4"/>
  <c r="BG74" i="4"/>
  <c r="BG279" i="4"/>
  <c r="BF279" i="4"/>
  <c r="BF235" i="4"/>
  <c r="BG235" i="4"/>
  <c r="BG122" i="4"/>
  <c r="BF122" i="4"/>
  <c r="BG305" i="4"/>
  <c r="BF305" i="4"/>
  <c r="BF116" i="4"/>
  <c r="BG116" i="4"/>
  <c r="BG102" i="4"/>
  <c r="BF102" i="4"/>
  <c r="BG215" i="4"/>
  <c r="BF215" i="4"/>
  <c r="BF156" i="4"/>
  <c r="BG156" i="4"/>
  <c r="BF42" i="4"/>
  <c r="BG42" i="4"/>
  <c r="BG181" i="4"/>
  <c r="BF181" i="4"/>
  <c r="BG112" i="4"/>
  <c r="BF112" i="4"/>
  <c r="BG109" i="4"/>
  <c r="BF109" i="4"/>
  <c r="BF271" i="4"/>
  <c r="BG271" i="4"/>
  <c r="BF192" i="4"/>
  <c r="BG192" i="4"/>
  <c r="BG237" i="4"/>
  <c r="BF237" i="4"/>
  <c r="BF247" i="4"/>
  <c r="BG247" i="4"/>
  <c r="BF133" i="4"/>
  <c r="BG133" i="4"/>
  <c r="BF150" i="4"/>
  <c r="BG150" i="4"/>
  <c r="BF86" i="4"/>
  <c r="BG86" i="4"/>
  <c r="BF252" i="4"/>
  <c r="BG252" i="4"/>
  <c r="BG173" i="4"/>
  <c r="BF173" i="4"/>
  <c r="BF32" i="4"/>
  <c r="BG32" i="4"/>
  <c r="BF153" i="4"/>
  <c r="BG153" i="4"/>
  <c r="BF196" i="4"/>
  <c r="BG196" i="4"/>
  <c r="BF124" i="4"/>
  <c r="BG124" i="4"/>
  <c r="BG190" i="4"/>
  <c r="BF190" i="4"/>
  <c r="BF157" i="4"/>
  <c r="BG157" i="4"/>
  <c r="BF34" i="4"/>
  <c r="BG34" i="4"/>
  <c r="BG241" i="4"/>
  <c r="BF241" i="4"/>
  <c r="BG162" i="4"/>
  <c r="BF162" i="4"/>
  <c r="BG16" i="4"/>
  <c r="BF16" i="4"/>
  <c r="BG161" i="4"/>
  <c r="BF161" i="4"/>
  <c r="BG239" i="4"/>
  <c r="BF239" i="4"/>
  <c r="BF146" i="4"/>
  <c r="BG146" i="4"/>
  <c r="BF140" i="4"/>
  <c r="BG140" i="4"/>
  <c r="BG136" i="4"/>
  <c r="BF136" i="4"/>
  <c r="BG98" i="4"/>
  <c r="BF98" i="4"/>
  <c r="BG201" i="4"/>
  <c r="BF201" i="4"/>
  <c r="BF92" i="4"/>
  <c r="BG92" i="4"/>
  <c r="BG90" i="4"/>
  <c r="BF90" i="4"/>
  <c r="BG250" i="4"/>
  <c r="BF250" i="4"/>
  <c r="BF185" i="4"/>
  <c r="BG185" i="4"/>
  <c r="BF104" i="4"/>
  <c r="BG104" i="4"/>
  <c r="BG57" i="4"/>
  <c r="BF57" i="4"/>
  <c r="BF62" i="4"/>
  <c r="BG62" i="4"/>
  <c r="BG27" i="4"/>
  <c r="BF27" i="4"/>
  <c r="BG261" i="4"/>
  <c r="BF261" i="4"/>
  <c r="BG283" i="4"/>
  <c r="BF283" i="4"/>
  <c r="BF60" i="4"/>
  <c r="BG60" i="4"/>
  <c r="BG48" i="4"/>
  <c r="BF48" i="4"/>
  <c r="BF174" i="4"/>
  <c r="BG174" i="4"/>
  <c r="BG287" i="4"/>
  <c r="BF287" i="4"/>
  <c r="BF164" i="4"/>
  <c r="BG164" i="4"/>
  <c r="BF267" i="4"/>
  <c r="BG267" i="4"/>
  <c r="BG270" i="4"/>
  <c r="BF270" i="4"/>
  <c r="BG285" i="4"/>
  <c r="BF285" i="4"/>
  <c r="BF12" i="4"/>
  <c r="BG12" i="4"/>
  <c r="BG46" i="4"/>
  <c r="BF46" i="4"/>
  <c r="BF179" i="4"/>
  <c r="BG179" i="4"/>
  <c r="BG76" i="4"/>
  <c r="BF76" i="4"/>
  <c r="BG187" i="4"/>
  <c r="BF187" i="4"/>
  <c r="BG277" i="4"/>
  <c r="BF277" i="4"/>
  <c r="BG169" i="4"/>
  <c r="BF169" i="4"/>
  <c r="BG56" i="4"/>
  <c r="BF56" i="4"/>
  <c r="BG168" i="4"/>
  <c r="BF168" i="4"/>
  <c r="BF219" i="4"/>
  <c r="BG219" i="4"/>
  <c r="BF144" i="4"/>
  <c r="BG144" i="4"/>
  <c r="BF191" i="4"/>
  <c r="BG191" i="4"/>
  <c r="BF54" i="4"/>
  <c r="BG54" i="4"/>
  <c r="BG87" i="4"/>
  <c r="BF87" i="4"/>
  <c r="BG58" i="4"/>
  <c r="BF58" i="4"/>
  <c r="BF199" i="4"/>
  <c r="BG199" i="4"/>
  <c r="BG175" i="4"/>
  <c r="BF175" i="4"/>
  <c r="BF18" i="4"/>
  <c r="BG18" i="4"/>
  <c r="BG180" i="4"/>
  <c r="BF180" i="4"/>
  <c r="BG147" i="4"/>
  <c r="BF147" i="4"/>
  <c r="BG299" i="4"/>
  <c r="BF299" i="4"/>
  <c r="BG300" i="4"/>
  <c r="BF300" i="4"/>
  <c r="BF211" i="4"/>
  <c r="BG211" i="4"/>
  <c r="BF49" i="4"/>
  <c r="BG49" i="4"/>
  <c r="BG291" i="4"/>
  <c r="BF291" i="4"/>
  <c r="BG268" i="4"/>
  <c r="BF268" i="4"/>
  <c r="BG220" i="4"/>
  <c r="BF220" i="4"/>
  <c r="BG81" i="4"/>
  <c r="BF81" i="4"/>
  <c r="BG171" i="4"/>
  <c r="BF171" i="4"/>
  <c r="BF290" i="4"/>
  <c r="BG290" i="4"/>
  <c r="BF166" i="4"/>
  <c r="BG166" i="4"/>
  <c r="BG259" i="4"/>
  <c r="BF259" i="4"/>
  <c r="BF292" i="4"/>
  <c r="BG292" i="4"/>
  <c r="BF197" i="4"/>
  <c r="BG197" i="4"/>
  <c r="BF94" i="4"/>
  <c r="BG94" i="4"/>
  <c r="BF71" i="4"/>
  <c r="BG71" i="4"/>
  <c r="BF257" i="4"/>
  <c r="BG257" i="4"/>
  <c r="BG243" i="4"/>
  <c r="BF243" i="4"/>
  <c r="BG142" i="4"/>
  <c r="BF142" i="4"/>
  <c r="BF218" i="4"/>
  <c r="BG218" i="4"/>
  <c r="BF9" i="4"/>
  <c r="BG9" i="4"/>
  <c r="BG203" i="4"/>
  <c r="BF203" i="4"/>
  <c r="BF205" i="4"/>
  <c r="BG205" i="4"/>
  <c r="BG26" i="4"/>
  <c r="BF26" i="4"/>
  <c r="BG17" i="4"/>
  <c r="BF17" i="4"/>
  <c r="BG233" i="4"/>
  <c r="BF233" i="4"/>
  <c r="BF195" i="4"/>
  <c r="BG195" i="4"/>
  <c r="BG177" i="4"/>
  <c r="BF177" i="4"/>
  <c r="BG72" i="4"/>
  <c r="BF72" i="4"/>
  <c r="BF77" i="4"/>
  <c r="BG77" i="4"/>
  <c r="BG148" i="4"/>
  <c r="BF148" i="4"/>
  <c r="BF158" i="4"/>
  <c r="BG158" i="4"/>
  <c r="BF128" i="4"/>
  <c r="BG128" i="4"/>
  <c r="BF66" i="4"/>
  <c r="BG66" i="4"/>
  <c r="BG21" i="4"/>
  <c r="BF21" i="4"/>
  <c r="BF227" i="4"/>
  <c r="BG227" i="4"/>
  <c r="BF229" i="4"/>
  <c r="BG229" i="4"/>
  <c r="BG45" i="4"/>
  <c r="BF45" i="4"/>
  <c r="BF110" i="4"/>
  <c r="BG110" i="4"/>
  <c r="BG210" i="4"/>
  <c r="BF210" i="4"/>
  <c r="BG36" i="4"/>
  <c r="BF36" i="4"/>
  <c r="BF114" i="4"/>
  <c r="BG114" i="4"/>
  <c r="BF20" i="4"/>
  <c r="BG20" i="4"/>
  <c r="BG244" i="4"/>
  <c r="BF244" i="4"/>
  <c r="BF113" i="4"/>
  <c r="BG113" i="4"/>
  <c r="BG276" i="4"/>
  <c r="BF276" i="4"/>
  <c r="BF301" i="4"/>
  <c r="BG301" i="4"/>
  <c r="BF263" i="4"/>
  <c r="BG263" i="4"/>
  <c r="BF22" i="4"/>
  <c r="BG22" i="4"/>
  <c r="BG273" i="4"/>
  <c r="BF273" i="4"/>
  <c r="BG24" i="4"/>
  <c r="BF24" i="4"/>
  <c r="BF303" i="4"/>
  <c r="BG303" i="4"/>
  <c r="BF182" i="4"/>
  <c r="BG182" i="4"/>
  <c r="BF108" i="4"/>
  <c r="BG108" i="4"/>
  <c r="BF223" i="4"/>
  <c r="BG223" i="4"/>
  <c r="BF217" i="4"/>
  <c r="BG217" i="4"/>
  <c r="BF88" i="4"/>
  <c r="BG88" i="4"/>
  <c r="BF251" i="4"/>
  <c r="BG251" i="4"/>
  <c r="BF213" i="4"/>
  <c r="BG213" i="4"/>
  <c r="BF78" i="4"/>
  <c r="BG78" i="4"/>
  <c r="BF52" i="4"/>
  <c r="BG52" i="4"/>
  <c r="BF120" i="4"/>
  <c r="BG120" i="4"/>
  <c r="BG206" i="4"/>
  <c r="BF206" i="4"/>
  <c r="BF38" i="4"/>
  <c r="BG38" i="4"/>
  <c r="BF154" i="4"/>
  <c r="BG154" i="4"/>
  <c r="BF265" i="4"/>
  <c r="BG265" i="4"/>
  <c r="BF89" i="4"/>
  <c r="BG89" i="4"/>
  <c r="BG14" i="4"/>
  <c r="BF14" i="4"/>
  <c r="BG253" i="4"/>
  <c r="BF253" i="4"/>
  <c r="BG13" i="4"/>
  <c r="BF13" i="4"/>
  <c r="BF134" i="4"/>
  <c r="BG134" i="4"/>
  <c r="BG193" i="4"/>
  <c r="BF193" i="4"/>
  <c r="BF183" i="4"/>
  <c r="BG183" i="4"/>
  <c r="BF75" i="4"/>
  <c r="BG75" i="4"/>
  <c r="BG186" i="4"/>
  <c r="BF186" i="4"/>
  <c r="BG10" i="4"/>
  <c r="BF10" i="4"/>
  <c r="BG232" i="4"/>
  <c r="BF232" i="4"/>
  <c r="BG207" i="4"/>
  <c r="BF207" i="4"/>
  <c r="BG132" i="4"/>
  <c r="BF132" i="4"/>
  <c r="BF93" i="4"/>
  <c r="BG93" i="4"/>
  <c r="BG96" i="4"/>
  <c r="BF96" i="4"/>
  <c r="BF281" i="4"/>
  <c r="BG281" i="4"/>
  <c r="BG216" i="4"/>
  <c r="BF216" i="4"/>
  <c r="BG117" i="4"/>
  <c r="BF117" i="4"/>
  <c r="BF84" i="4"/>
  <c r="BG84" i="4"/>
  <c r="BF141" i="4"/>
  <c r="BG141" i="4"/>
  <c r="BF100" i="4"/>
  <c r="BG100" i="4"/>
  <c r="BG6" i="4" l="1"/>
  <c r="BH130" i="4" s="1"/>
  <c r="BF6" i="4"/>
  <c r="BI6" i="4" s="1"/>
  <c r="BH182" i="4" l="1"/>
  <c r="BH192" i="4"/>
  <c r="BH92" i="4"/>
  <c r="BH160" i="4"/>
  <c r="BI160" i="4" s="1"/>
  <c r="BJ160" i="4" s="1"/>
  <c r="BH249" i="4"/>
  <c r="BH129" i="4"/>
  <c r="BH304" i="4"/>
  <c r="BI304" i="4" s="1"/>
  <c r="BH176" i="4"/>
  <c r="BI176" i="4" s="1"/>
  <c r="BJ176" i="4" s="1"/>
  <c r="BH276" i="4"/>
  <c r="BH58" i="4"/>
  <c r="BH181" i="4"/>
  <c r="BH295" i="4"/>
  <c r="BI295" i="4" s="1"/>
  <c r="BJ295" i="4" s="1"/>
  <c r="BH36" i="4"/>
  <c r="BI36" i="4" s="1"/>
  <c r="BH211" i="4"/>
  <c r="BH142" i="4"/>
  <c r="BI142" i="4" s="1"/>
  <c r="BJ142" i="4" s="1"/>
  <c r="BH121" i="4"/>
  <c r="BI121" i="4" s="1"/>
  <c r="BJ121" i="4" s="1"/>
  <c r="BH13" i="4"/>
  <c r="BH114" i="4"/>
  <c r="BH143" i="4"/>
  <c r="BI143" i="4" s="1"/>
  <c r="BH173" i="4"/>
  <c r="BI173" i="4" s="1"/>
  <c r="BJ173" i="4" s="1"/>
  <c r="BH151" i="4"/>
  <c r="BH219" i="4"/>
  <c r="BH207" i="4"/>
  <c r="BI207" i="4" s="1"/>
  <c r="BH156" i="4"/>
  <c r="BH171" i="4"/>
  <c r="BI171" i="4"/>
  <c r="BH157" i="4"/>
  <c r="BI157" i="4" s="1"/>
  <c r="BJ157" i="4" s="1"/>
  <c r="BH26" i="4"/>
  <c r="BH188" i="4"/>
  <c r="BI188" i="4" s="1"/>
  <c r="BJ188" i="4" s="1"/>
  <c r="BH87" i="4"/>
  <c r="BH45" i="4"/>
  <c r="BI45" i="4" s="1"/>
  <c r="BJ45" i="4" s="1"/>
  <c r="BH227" i="4"/>
  <c r="BI227" i="4" s="1"/>
  <c r="BJ227" i="4" s="1"/>
  <c r="BH80" i="4"/>
  <c r="BI80" i="4" s="1"/>
  <c r="BJ80" i="4" s="1"/>
  <c r="BH69" i="4"/>
  <c r="BI182" i="4"/>
  <c r="BI151" i="4"/>
  <c r="BI92" i="4"/>
  <c r="BI219" i="4"/>
  <c r="BH168" i="4"/>
  <c r="BI168" i="4" s="1"/>
  <c r="BJ168" i="4" s="1"/>
  <c r="BH84" i="4"/>
  <c r="BI84" i="4" s="1"/>
  <c r="BJ84" i="4" s="1"/>
  <c r="BH95" i="4"/>
  <c r="BI95" i="4" s="1"/>
  <c r="BJ95" i="4" s="1"/>
  <c r="BH283" i="4"/>
  <c r="BI283" i="4" s="1"/>
  <c r="BH90" i="4"/>
  <c r="BH63" i="4"/>
  <c r="BI63" i="4" s="1"/>
  <c r="BJ63" i="4" s="1"/>
  <c r="BH254" i="4"/>
  <c r="BI254" i="4" s="1"/>
  <c r="BJ254" i="4" s="1"/>
  <c r="BI114" i="4"/>
  <c r="BH101" i="4"/>
  <c r="BI101" i="4" s="1"/>
  <c r="BJ101" i="4" s="1"/>
  <c r="BH300" i="4"/>
  <c r="BH164" i="4"/>
  <c r="BI164" i="4" s="1"/>
  <c r="BJ164" i="4" s="1"/>
  <c r="BH118" i="4"/>
  <c r="BI118" i="4" s="1"/>
  <c r="BJ118" i="4" s="1"/>
  <c r="BH144" i="4"/>
  <c r="BH302" i="4"/>
  <c r="BI302" i="4" s="1"/>
  <c r="BH48" i="4"/>
  <c r="BI48" i="4" s="1"/>
  <c r="BJ48" i="4" s="1"/>
  <c r="BH210" i="4"/>
  <c r="BI210" i="4" s="1"/>
  <c r="BJ210" i="4" s="1"/>
  <c r="BH264" i="4"/>
  <c r="BI264" i="4" s="1"/>
  <c r="BH218" i="4"/>
  <c r="BI218" i="4" s="1"/>
  <c r="BJ218" i="4" s="1"/>
  <c r="BH201" i="4"/>
  <c r="BI201" i="4" s="1"/>
  <c r="BJ201" i="4" s="1"/>
  <c r="BH190" i="4"/>
  <c r="BI190" i="4" s="1"/>
  <c r="BJ190" i="4" s="1"/>
  <c r="BH243" i="4"/>
  <c r="BI243" i="4" s="1"/>
  <c r="BJ243" i="4" s="1"/>
  <c r="BH203" i="4"/>
  <c r="BI203" i="4" s="1"/>
  <c r="BJ203" i="4" s="1"/>
  <c r="BH19" i="4"/>
  <c r="BI19" i="4" s="1"/>
  <c r="BJ19" i="4" s="1"/>
  <c r="BH56" i="4"/>
  <c r="BI56" i="4" s="1"/>
  <c r="BJ56" i="4" s="1"/>
  <c r="BH22" i="4"/>
  <c r="BI22" i="4" s="1"/>
  <c r="BJ22" i="4" s="1"/>
  <c r="BH290" i="4"/>
  <c r="BI290" i="4" s="1"/>
  <c r="BJ290" i="4" s="1"/>
  <c r="BH23" i="4"/>
  <c r="BI23" i="4" s="1"/>
  <c r="BJ23" i="4" s="1"/>
  <c r="BH43" i="4"/>
  <c r="BI43" i="4" s="1"/>
  <c r="BH86" i="4"/>
  <c r="BI86" i="4" s="1"/>
  <c r="BJ86" i="4" s="1"/>
  <c r="BH96" i="4"/>
  <c r="BI96" i="4" s="1"/>
  <c r="BJ96" i="4" s="1"/>
  <c r="BH140" i="4"/>
  <c r="BI140" i="4" s="1"/>
  <c r="BJ140" i="4" s="1"/>
  <c r="BH212" i="4"/>
  <c r="BH195" i="4"/>
  <c r="BH200" i="4"/>
  <c r="BI200" i="4" s="1"/>
  <c r="BJ200" i="4" s="1"/>
  <c r="BH294" i="4"/>
  <c r="BI294" i="4" s="1"/>
  <c r="BJ294" i="4" s="1"/>
  <c r="BH261" i="4"/>
  <c r="BH257" i="4"/>
  <c r="BI257" i="4" s="1"/>
  <c r="BJ257" i="4" s="1"/>
  <c r="BH193" i="4"/>
  <c r="BI193" i="4" s="1"/>
  <c r="BJ193" i="4" s="1"/>
  <c r="BH273" i="4"/>
  <c r="BI273" i="4" s="1"/>
  <c r="BJ273" i="4" s="1"/>
  <c r="BH275" i="4"/>
  <c r="BH248" i="4"/>
  <c r="BI248" i="4" s="1"/>
  <c r="BJ248" i="4" s="1"/>
  <c r="BI276" i="4"/>
  <c r="BJ276" i="4" s="1"/>
  <c r="BI156" i="4"/>
  <c r="BJ156" i="4" s="1"/>
  <c r="BI58" i="4"/>
  <c r="BJ58" i="4" s="1"/>
  <c r="BI249" i="4"/>
  <c r="BJ249" i="4" s="1"/>
  <c r="BI181" i="4"/>
  <c r="BJ181" i="4" s="1"/>
  <c r="BI129" i="4"/>
  <c r="BJ129" i="4" s="1"/>
  <c r="BI192" i="4"/>
  <c r="BI211" i="4"/>
  <c r="BJ211" i="4" s="1"/>
  <c r="BI300" i="4"/>
  <c r="BJ300" i="4" s="1"/>
  <c r="BI87" i="4"/>
  <c r="BI144" i="4"/>
  <c r="BJ144" i="4" s="1"/>
  <c r="BI13" i="4"/>
  <c r="BJ13" i="4" s="1"/>
  <c r="BI90" i="4"/>
  <c r="BJ90" i="4" s="1"/>
  <c r="BI69" i="4"/>
  <c r="BI26" i="4"/>
  <c r="BI261" i="4"/>
  <c r="BJ261" i="4" s="1"/>
  <c r="BI275" i="4"/>
  <c r="BJ275" i="4" s="1"/>
  <c r="BH297" i="4"/>
  <c r="BH272" i="4"/>
  <c r="BI272" i="4" s="1"/>
  <c r="BJ272" i="4" s="1"/>
  <c r="BH289" i="4"/>
  <c r="BI289" i="4" s="1"/>
  <c r="BJ289" i="4" s="1"/>
  <c r="BH303" i="4"/>
  <c r="BI303" i="4" s="1"/>
  <c r="BJ303" i="4" s="1"/>
  <c r="BH260" i="4"/>
  <c r="BI260" i="4" s="1"/>
  <c r="BJ260" i="4" s="1"/>
  <c r="BH47" i="4"/>
  <c r="BI47" i="4" s="1"/>
  <c r="BJ47" i="4" s="1"/>
  <c r="BH279" i="4"/>
  <c r="BH154" i="4"/>
  <c r="BI154" i="4" s="1"/>
  <c r="BJ154" i="4" s="1"/>
  <c r="BH34" i="4"/>
  <c r="BI34" i="4" s="1"/>
  <c r="BJ34" i="4" s="1"/>
  <c r="BH242" i="4"/>
  <c r="BI242" i="4" s="1"/>
  <c r="BJ242" i="4" s="1"/>
  <c r="BH77" i="4"/>
  <c r="BI77" i="4" s="1"/>
  <c r="BJ77" i="4" s="1"/>
  <c r="BH197" i="4"/>
  <c r="BI197" i="4" s="1"/>
  <c r="BJ197" i="4" s="1"/>
  <c r="BH163" i="4"/>
  <c r="BI163" i="4" s="1"/>
  <c r="BJ163" i="4" s="1"/>
  <c r="BH83" i="4"/>
  <c r="BI83" i="4" s="1"/>
  <c r="BJ83" i="4" s="1"/>
  <c r="BH267" i="4"/>
  <c r="BI267" i="4" s="1"/>
  <c r="BJ267" i="4" s="1"/>
  <c r="BH216" i="4"/>
  <c r="BI216" i="4" s="1"/>
  <c r="BJ216" i="4" s="1"/>
  <c r="BH159" i="4"/>
  <c r="BI159" i="4" s="1"/>
  <c r="BJ159" i="4" s="1"/>
  <c r="BH141" i="4"/>
  <c r="BI141" i="4" s="1"/>
  <c r="BJ141" i="4" s="1"/>
  <c r="BH93" i="4"/>
  <c r="BI93" i="4" s="1"/>
  <c r="BJ93" i="4" s="1"/>
  <c r="BH296" i="4"/>
  <c r="BI296" i="4" s="1"/>
  <c r="BJ296" i="4" s="1"/>
  <c r="BH117" i="4"/>
  <c r="BI117" i="4" s="1"/>
  <c r="BJ117" i="4" s="1"/>
  <c r="BH251" i="4"/>
  <c r="BI251" i="4" s="1"/>
  <c r="BJ251" i="4" s="1"/>
  <c r="BH109" i="4"/>
  <c r="BI109" i="4" s="1"/>
  <c r="BJ109" i="4" s="1"/>
  <c r="BH11" i="4"/>
  <c r="BI11" i="4" s="1"/>
  <c r="BJ11" i="4" s="1"/>
  <c r="BH78" i="4"/>
  <c r="BI78" i="4" s="1"/>
  <c r="BJ78" i="4" s="1"/>
  <c r="BH44" i="4"/>
  <c r="BH12" i="4"/>
  <c r="BI12" i="4" s="1"/>
  <c r="BJ12" i="4" s="1"/>
  <c r="BH110" i="4"/>
  <c r="BI110" i="4" s="1"/>
  <c r="BJ110" i="4" s="1"/>
  <c r="BH132" i="4"/>
  <c r="BI132" i="4" s="1"/>
  <c r="BJ132" i="4" s="1"/>
  <c r="BH81" i="4"/>
  <c r="BI81" i="4" s="1"/>
  <c r="BJ81" i="4" s="1"/>
  <c r="BH274" i="4"/>
  <c r="BI274" i="4" s="1"/>
  <c r="BJ274" i="4" s="1"/>
  <c r="BH194" i="4"/>
  <c r="BI194" i="4" s="1"/>
  <c r="BJ194" i="4" s="1"/>
  <c r="BH282" i="4"/>
  <c r="BH94" i="4"/>
  <c r="BI94" i="4" s="1"/>
  <c r="BJ94" i="4" s="1"/>
  <c r="BH99" i="4"/>
  <c r="BI99" i="4" s="1"/>
  <c r="BJ99" i="4" s="1"/>
  <c r="BH263" i="4"/>
  <c r="BI263" i="4" s="1"/>
  <c r="BJ263" i="4" s="1"/>
  <c r="BH120" i="4"/>
  <c r="BI120" i="4" s="1"/>
  <c r="BH119" i="4"/>
  <c r="BI119" i="4" s="1"/>
  <c r="BJ119" i="4" s="1"/>
  <c r="BH241" i="4"/>
  <c r="BI241" i="4" s="1"/>
  <c r="BJ241" i="4" s="1"/>
  <c r="BH138" i="4"/>
  <c r="BI138" i="4" s="1"/>
  <c r="BJ138" i="4" s="1"/>
  <c r="BH108" i="4"/>
  <c r="BI108" i="4" s="1"/>
  <c r="BJ108" i="4" s="1"/>
  <c r="BH40" i="4"/>
  <c r="BI40" i="4" s="1"/>
  <c r="BJ40" i="4" s="1"/>
  <c r="BH57" i="4"/>
  <c r="BI57" i="4" s="1"/>
  <c r="BJ57" i="4" s="1"/>
  <c r="BH127" i="4"/>
  <c r="BI127" i="4" s="1"/>
  <c r="BJ127" i="4" s="1"/>
  <c r="BH213" i="4"/>
  <c r="BI213" i="4" s="1"/>
  <c r="BJ213" i="4" s="1"/>
  <c r="BH18" i="4"/>
  <c r="BI18" i="4" s="1"/>
  <c r="BJ18" i="4" s="1"/>
  <c r="BH75" i="4"/>
  <c r="BI75" i="4" s="1"/>
  <c r="BH191" i="4"/>
  <c r="BI191" i="4" s="1"/>
  <c r="BJ191" i="4" s="1"/>
  <c r="BH91" i="4"/>
  <c r="BI91" i="4" s="1"/>
  <c r="BJ91" i="4" s="1"/>
  <c r="BH277" i="4"/>
  <c r="BI277" i="4" s="1"/>
  <c r="BJ277" i="4" s="1"/>
  <c r="BH128" i="4"/>
  <c r="BI128" i="4" s="1"/>
  <c r="BJ128" i="4" s="1"/>
  <c r="BH147" i="4"/>
  <c r="BI147" i="4" s="1"/>
  <c r="BJ147" i="4" s="1"/>
  <c r="BH239" i="4"/>
  <c r="BI239" i="4" s="1"/>
  <c r="BJ239" i="4" s="1"/>
  <c r="BH244" i="4"/>
  <c r="BI244" i="4" s="1"/>
  <c r="BJ244" i="4" s="1"/>
  <c r="BH113" i="4"/>
  <c r="BI113" i="4" s="1"/>
  <c r="BJ113" i="4" s="1"/>
  <c r="BH82" i="4"/>
  <c r="BI82" i="4" s="1"/>
  <c r="BJ82" i="4" s="1"/>
  <c r="BH208" i="4"/>
  <c r="BI208" i="4" s="1"/>
  <c r="BJ208" i="4" s="1"/>
  <c r="BH21" i="4"/>
  <c r="BI21" i="4" s="1"/>
  <c r="BJ21" i="4" s="1"/>
  <c r="BH161" i="4"/>
  <c r="BI161" i="4" s="1"/>
  <c r="BJ161" i="4" s="1"/>
  <c r="BH268" i="4"/>
  <c r="BI268" i="4" s="1"/>
  <c r="BJ268" i="4" s="1"/>
  <c r="BH196" i="4"/>
  <c r="BI196" i="4" s="1"/>
  <c r="BH271" i="4"/>
  <c r="BI271" i="4" s="1"/>
  <c r="BJ271" i="4" s="1"/>
  <c r="BH66" i="4"/>
  <c r="BI66" i="4" s="1"/>
  <c r="BJ66" i="4" s="1"/>
  <c r="BH269" i="4"/>
  <c r="BI269" i="4" s="1"/>
  <c r="BJ269" i="4" s="1"/>
  <c r="BH10" i="4"/>
  <c r="BI10" i="4" s="1"/>
  <c r="BJ10" i="4" s="1"/>
  <c r="BL10" i="4" s="1"/>
  <c r="BH27" i="4"/>
  <c r="BI27" i="4" s="1"/>
  <c r="BJ27" i="4" s="1"/>
  <c r="BH175" i="4"/>
  <c r="BI175" i="4" s="1"/>
  <c r="BJ175" i="4" s="1"/>
  <c r="BH123" i="4"/>
  <c r="BI123" i="4" s="1"/>
  <c r="BJ123" i="4" s="1"/>
  <c r="BH306" i="4"/>
  <c r="BI306" i="4" s="1"/>
  <c r="BJ306" i="4" s="1"/>
  <c r="BH301" i="4"/>
  <c r="BI301" i="4" s="1"/>
  <c r="BJ301" i="4" s="1"/>
  <c r="BH65" i="4"/>
  <c r="BI65" i="4" s="1"/>
  <c r="BJ65" i="4" s="1"/>
  <c r="BH116" i="4"/>
  <c r="BI116" i="4" s="1"/>
  <c r="BJ116" i="4" s="1"/>
  <c r="BH222" i="4"/>
  <c r="BI222" i="4" s="1"/>
  <c r="BJ222" i="4" s="1"/>
  <c r="BH20" i="4"/>
  <c r="BI20" i="4" s="1"/>
  <c r="BH46" i="4"/>
  <c r="BI46" i="4" s="1"/>
  <c r="BJ46" i="4" s="1"/>
  <c r="BH179" i="4"/>
  <c r="BI179" i="4" s="1"/>
  <c r="BJ179" i="4" s="1"/>
  <c r="BH220" i="4"/>
  <c r="BI220" i="4" s="1"/>
  <c r="BH74" i="4"/>
  <c r="BI74" i="4" s="1"/>
  <c r="BJ74" i="4" s="1"/>
  <c r="BH252" i="4"/>
  <c r="BI252" i="4" s="1"/>
  <c r="BJ252" i="4" s="1"/>
  <c r="BH224" i="4"/>
  <c r="BI224" i="4" s="1"/>
  <c r="BJ224" i="4" s="1"/>
  <c r="BH238" i="4"/>
  <c r="BI238" i="4" s="1"/>
  <c r="BJ238" i="4" s="1"/>
  <c r="BH134" i="4"/>
  <c r="BI134" i="4" s="1"/>
  <c r="BJ134" i="4" s="1"/>
  <c r="BH183" i="4"/>
  <c r="BI183" i="4" s="1"/>
  <c r="BJ183" i="4" s="1"/>
  <c r="BH185" i="4"/>
  <c r="BI185" i="4" s="1"/>
  <c r="BJ185" i="4" s="1"/>
  <c r="BH50" i="4"/>
  <c r="BI50" i="4" s="1"/>
  <c r="BJ50" i="4" s="1"/>
  <c r="BH76" i="4"/>
  <c r="BI76" i="4" s="1"/>
  <c r="BJ76" i="4" s="1"/>
  <c r="BH38" i="4"/>
  <c r="BI38" i="4" s="1"/>
  <c r="BJ38" i="4" s="1"/>
  <c r="BH174" i="4"/>
  <c r="BI174" i="4" s="1"/>
  <c r="BJ174" i="4" s="1"/>
  <c r="BH165" i="4"/>
  <c r="BI165" i="4" s="1"/>
  <c r="BJ165" i="4" s="1"/>
  <c r="BH235" i="4"/>
  <c r="BI235" i="4" s="1"/>
  <c r="BJ235" i="4" s="1"/>
  <c r="BH291" i="4"/>
  <c r="BI291" i="4" s="1"/>
  <c r="BJ291" i="4" s="1"/>
  <c r="BH253" i="4"/>
  <c r="BI253" i="4" s="1"/>
  <c r="BJ253" i="4" s="1"/>
  <c r="BH15" i="4"/>
  <c r="BI15" i="4" s="1"/>
  <c r="BJ15" i="4" s="1"/>
  <c r="BH111" i="4"/>
  <c r="BI111" i="4" s="1"/>
  <c r="BJ111" i="4" s="1"/>
  <c r="BH149" i="4"/>
  <c r="BI149" i="4" s="1"/>
  <c r="BJ149" i="4" s="1"/>
  <c r="BH49" i="4"/>
  <c r="BI49" i="4" s="1"/>
  <c r="BJ49" i="4" s="1"/>
  <c r="BH232" i="4"/>
  <c r="BI232" i="4" s="1"/>
  <c r="BJ232" i="4" s="1"/>
  <c r="BH230" i="4"/>
  <c r="BI230" i="4" s="1"/>
  <c r="BJ230" i="4" s="1"/>
  <c r="BH14" i="4"/>
  <c r="BI14" i="4" s="1"/>
  <c r="BJ14" i="4" s="1"/>
  <c r="BH255" i="4"/>
  <c r="BI255" i="4" s="1"/>
  <c r="BJ255" i="4" s="1"/>
  <c r="BH281" i="4"/>
  <c r="BI281" i="4" s="1"/>
  <c r="BJ281" i="4" s="1"/>
  <c r="BH104" i="4"/>
  <c r="BI104" i="4" s="1"/>
  <c r="BJ104" i="4" s="1"/>
  <c r="BH39" i="4"/>
  <c r="BI39" i="4" s="1"/>
  <c r="BJ39" i="4" s="1"/>
  <c r="BH89" i="4"/>
  <c r="BI89" i="4" s="1"/>
  <c r="BJ89" i="4" s="1"/>
  <c r="BH62" i="4"/>
  <c r="BI62" i="4" s="1"/>
  <c r="BJ62" i="4" s="1"/>
  <c r="BH209" i="4"/>
  <c r="BI209" i="4" s="1"/>
  <c r="BJ209" i="4" s="1"/>
  <c r="BH187" i="4"/>
  <c r="BI187" i="4" s="1"/>
  <c r="BJ187" i="4" s="1"/>
  <c r="BH32" i="4"/>
  <c r="BI32" i="4" s="1"/>
  <c r="BJ32" i="4" s="1"/>
  <c r="BH107" i="4"/>
  <c r="BI107" i="4" s="1"/>
  <c r="BJ107" i="4" s="1"/>
  <c r="BH67" i="4"/>
  <c r="BI67" i="4" s="1"/>
  <c r="BJ67" i="4" s="1"/>
  <c r="BH85" i="4"/>
  <c r="BH226" i="4"/>
  <c r="BI226" i="4" s="1"/>
  <c r="BJ226" i="4" s="1"/>
  <c r="BH148" i="4"/>
  <c r="BI148" i="4" s="1"/>
  <c r="BJ148" i="4" s="1"/>
  <c r="BH79" i="4"/>
  <c r="BI79" i="4" s="1"/>
  <c r="BJ79" i="4" s="1"/>
  <c r="BI279" i="4"/>
  <c r="BJ279" i="4" s="1"/>
  <c r="BI44" i="4"/>
  <c r="BJ44" i="4" s="1"/>
  <c r="BI282" i="4"/>
  <c r="BJ282" i="4" s="1"/>
  <c r="BI212" i="4"/>
  <c r="BJ212" i="4" s="1"/>
  <c r="BI297" i="4"/>
  <c r="BJ297" i="4" s="1"/>
  <c r="BI195" i="4"/>
  <c r="BJ195" i="4" s="1"/>
  <c r="BH270" i="4"/>
  <c r="BI270" i="4" s="1"/>
  <c r="BJ270" i="4" s="1"/>
  <c r="BH245" i="4"/>
  <c r="BI245" i="4" s="1"/>
  <c r="BJ245" i="4" s="1"/>
  <c r="BH24" i="4"/>
  <c r="BI24" i="4" s="1"/>
  <c r="BJ24" i="4" s="1"/>
  <c r="BH88" i="4"/>
  <c r="BI88" i="4" s="1"/>
  <c r="BJ88" i="4" s="1"/>
  <c r="BH136" i="4"/>
  <c r="BI136" i="4" s="1"/>
  <c r="BJ136" i="4" s="1"/>
  <c r="BH233" i="4"/>
  <c r="BI233" i="4" s="1"/>
  <c r="BJ233" i="4" s="1"/>
  <c r="BH236" i="4"/>
  <c r="BI236" i="4" s="1"/>
  <c r="BJ236" i="4" s="1"/>
  <c r="BH97" i="4"/>
  <c r="BI97" i="4" s="1"/>
  <c r="BJ97" i="4" s="1"/>
  <c r="BH37" i="4"/>
  <c r="BI37" i="4" s="1"/>
  <c r="BJ37" i="4" s="1"/>
  <c r="BI85" i="4"/>
  <c r="BJ85" i="4" s="1"/>
  <c r="BH55" i="4"/>
  <c r="BI55" i="4" s="1"/>
  <c r="BJ55" i="4" s="1"/>
  <c r="BH68" i="4"/>
  <c r="BI68" i="4" s="1"/>
  <c r="BJ68" i="4" s="1"/>
  <c r="BH41" i="4"/>
  <c r="BI41" i="4" s="1"/>
  <c r="BJ41" i="4" s="1"/>
  <c r="BH53" i="4"/>
  <c r="BI53" i="4" s="1"/>
  <c r="BJ53" i="4" s="1"/>
  <c r="BH60" i="4"/>
  <c r="BI60" i="4" s="1"/>
  <c r="BJ60" i="4" s="1"/>
  <c r="BH155" i="4"/>
  <c r="BI155" i="4" s="1"/>
  <c r="BJ155" i="4" s="1"/>
  <c r="BH298" i="4"/>
  <c r="BI298" i="4" s="1"/>
  <c r="BJ298" i="4" s="1"/>
  <c r="BH137" i="4"/>
  <c r="BI137" i="4" s="1"/>
  <c r="BJ137" i="4" s="1"/>
  <c r="BH293" i="4"/>
  <c r="BI293" i="4" s="1"/>
  <c r="BJ293" i="4" s="1"/>
  <c r="BI130" i="4"/>
  <c r="BJ130" i="4" s="1"/>
  <c r="BH31" i="4"/>
  <c r="BI31" i="4" s="1"/>
  <c r="BJ31" i="4" s="1"/>
  <c r="BH170" i="4"/>
  <c r="BI170" i="4" s="1"/>
  <c r="BJ170" i="4" s="1"/>
  <c r="BH64" i="4"/>
  <c r="BI64" i="4" s="1"/>
  <c r="BJ64" i="4" s="1"/>
  <c r="BH105" i="4"/>
  <c r="BI105" i="4" s="1"/>
  <c r="BJ105" i="4" s="1"/>
  <c r="BH8" i="4"/>
  <c r="BI8" i="4" s="1"/>
  <c r="BJ8" i="4" s="1"/>
  <c r="BH262" i="4"/>
  <c r="BI262" i="4" s="1"/>
  <c r="BJ262" i="4" s="1"/>
  <c r="BH204" i="4"/>
  <c r="BH167" i="4"/>
  <c r="BI167" i="4" s="1"/>
  <c r="BJ167" i="4" s="1"/>
  <c r="BH29" i="4"/>
  <c r="BI29" i="4" s="1"/>
  <c r="BJ29" i="4" s="1"/>
  <c r="BH135" i="4"/>
  <c r="BI135" i="4" s="1"/>
  <c r="BJ135" i="4" s="1"/>
  <c r="BH228" i="4"/>
  <c r="BI228" i="4" s="1"/>
  <c r="BJ228" i="4" s="1"/>
  <c r="BH61" i="4"/>
  <c r="BI61" i="4" s="1"/>
  <c r="BJ61" i="4" s="1"/>
  <c r="BH234" i="4"/>
  <c r="BI234" i="4" s="1"/>
  <c r="BJ234" i="4" s="1"/>
  <c r="BH215" i="4"/>
  <c r="BI215" i="4" s="1"/>
  <c r="BJ215" i="4" s="1"/>
  <c r="BH71" i="4"/>
  <c r="BI71" i="4" s="1"/>
  <c r="BJ71" i="4" s="1"/>
  <c r="BH305" i="4"/>
  <c r="BI305" i="4" s="1"/>
  <c r="BJ305" i="4" s="1"/>
  <c r="BH150" i="4"/>
  <c r="BI150" i="4" s="1"/>
  <c r="BJ150" i="4" s="1"/>
  <c r="BH166" i="4"/>
  <c r="BI166" i="4" s="1"/>
  <c r="BJ166" i="4" s="1"/>
  <c r="BH286" i="4"/>
  <c r="BI286" i="4" s="1"/>
  <c r="BJ286" i="4" s="1"/>
  <c r="BH278" i="4"/>
  <c r="BI278" i="4" s="1"/>
  <c r="BJ278" i="4" s="1"/>
  <c r="BH153" i="4"/>
  <c r="BI153" i="4" s="1"/>
  <c r="BJ153" i="4" s="1"/>
  <c r="BH72" i="4"/>
  <c r="BI72" i="4" s="1"/>
  <c r="BJ72" i="4" s="1"/>
  <c r="BH280" i="4"/>
  <c r="BI280" i="4" s="1"/>
  <c r="BJ280" i="4" s="1"/>
  <c r="BH139" i="4"/>
  <c r="BI139" i="4" s="1"/>
  <c r="BJ139" i="4" s="1"/>
  <c r="BH25" i="4"/>
  <c r="BI25" i="4" s="1"/>
  <c r="BJ25" i="4" s="1"/>
  <c r="BH145" i="4"/>
  <c r="BI145" i="4" s="1"/>
  <c r="BJ145" i="4" s="1"/>
  <c r="BH229" i="4"/>
  <c r="BI229" i="4" s="1"/>
  <c r="BJ229" i="4" s="1"/>
  <c r="BH285" i="4"/>
  <c r="BI285" i="4" s="1"/>
  <c r="BJ285" i="4" s="1"/>
  <c r="BH217" i="4"/>
  <c r="BI217" i="4" s="1"/>
  <c r="BJ217" i="4" s="1"/>
  <c r="BH16" i="4"/>
  <c r="BI16" i="4" s="1"/>
  <c r="BJ16" i="4" s="1"/>
  <c r="BH103" i="4"/>
  <c r="BI103" i="4" s="1"/>
  <c r="BJ103" i="4" s="1"/>
  <c r="BH102" i="4"/>
  <c r="BI102" i="4" s="1"/>
  <c r="BJ102" i="4" s="1"/>
  <c r="BH214" i="4"/>
  <c r="BI214" i="4" s="1"/>
  <c r="BJ214" i="4" s="1"/>
  <c r="BH7" i="4"/>
  <c r="BH177" i="4"/>
  <c r="BI177" i="4" s="1"/>
  <c r="BJ177" i="4" s="1"/>
  <c r="BH158" i="4"/>
  <c r="BI158" i="4" s="1"/>
  <c r="BJ158" i="4" s="1"/>
  <c r="BH250" i="4"/>
  <c r="BI250" i="4" s="1"/>
  <c r="BJ250" i="4" s="1"/>
  <c r="BH205" i="4"/>
  <c r="BI205" i="4" s="1"/>
  <c r="BJ205" i="4" s="1"/>
  <c r="BH237" i="4"/>
  <c r="BI237" i="4" s="1"/>
  <c r="BJ237" i="4" s="1"/>
  <c r="BH186" i="4"/>
  <c r="BI186" i="4" s="1"/>
  <c r="BJ186" i="4" s="1"/>
  <c r="BH299" i="4"/>
  <c r="BI299" i="4" s="1"/>
  <c r="BJ299" i="4" s="1"/>
  <c r="BH178" i="4"/>
  <c r="BI178" i="4" s="1"/>
  <c r="BJ178" i="4" s="1"/>
  <c r="BH125" i="4"/>
  <c r="BI125" i="4" s="1"/>
  <c r="BJ125" i="4" s="1"/>
  <c r="BH131" i="4"/>
  <c r="BI131" i="4" s="1"/>
  <c r="BJ131" i="4" s="1"/>
  <c r="BH258" i="4"/>
  <c r="BI258" i="4" s="1"/>
  <c r="BJ258" i="4" s="1"/>
  <c r="BH100" i="4"/>
  <c r="BI100" i="4" s="1"/>
  <c r="BJ100" i="4" s="1"/>
  <c r="BH292" i="4"/>
  <c r="BI292" i="4" s="1"/>
  <c r="BJ292" i="4" s="1"/>
  <c r="BH124" i="4"/>
  <c r="BI124" i="4" s="1"/>
  <c r="BJ124" i="4" s="1"/>
  <c r="BH206" i="4"/>
  <c r="BI206" i="4" s="1"/>
  <c r="BJ206" i="4" s="1"/>
  <c r="BH35" i="4"/>
  <c r="BI35" i="4" s="1"/>
  <c r="BJ35" i="4" s="1"/>
  <c r="BH112" i="4"/>
  <c r="BI112" i="4" s="1"/>
  <c r="BJ112" i="4" s="1"/>
  <c r="BH30" i="4"/>
  <c r="BI30" i="4" s="1"/>
  <c r="BJ30" i="4" s="1"/>
  <c r="BH223" i="4"/>
  <c r="BI223" i="4" s="1"/>
  <c r="BJ223" i="4" s="1"/>
  <c r="BH246" i="4"/>
  <c r="BI246" i="4" s="1"/>
  <c r="BJ246" i="4" s="1"/>
  <c r="BH98" i="4"/>
  <c r="BI98" i="4" s="1"/>
  <c r="BJ98" i="4" s="1"/>
  <c r="BH259" i="4"/>
  <c r="BI259" i="4" s="1"/>
  <c r="BJ259" i="4" s="1"/>
  <c r="BH287" i="4"/>
  <c r="BI287" i="4" s="1"/>
  <c r="BJ287" i="4" s="1"/>
  <c r="BH199" i="4"/>
  <c r="BI199" i="4" s="1"/>
  <c r="BJ199" i="4" s="1"/>
  <c r="BH33" i="4"/>
  <c r="BI33" i="4" s="1"/>
  <c r="BJ33" i="4" s="1"/>
  <c r="BH247" i="4"/>
  <c r="BI247" i="4" s="1"/>
  <c r="BJ247" i="4" s="1"/>
  <c r="BH28" i="4"/>
  <c r="BI28" i="4" s="1"/>
  <c r="BJ28" i="4" s="1"/>
  <c r="BH17" i="4"/>
  <c r="BI17" i="4" s="1"/>
  <c r="BJ17" i="4" s="1"/>
  <c r="BH59" i="4"/>
  <c r="BI59" i="4" s="1"/>
  <c r="BJ59" i="4" s="1"/>
  <c r="BH115" i="4"/>
  <c r="BI115" i="4" s="1"/>
  <c r="BJ115" i="4" s="1"/>
  <c r="BH9" i="4"/>
  <c r="BI9" i="4" s="1"/>
  <c r="BJ9" i="4" s="1"/>
  <c r="BH184" i="4"/>
  <c r="BI184" i="4" s="1"/>
  <c r="BJ184" i="4" s="1"/>
  <c r="BH180" i="4"/>
  <c r="BI180" i="4" s="1"/>
  <c r="BJ180" i="4" s="1"/>
  <c r="BH169" i="4"/>
  <c r="BI169" i="4" s="1"/>
  <c r="BJ169" i="4" s="1"/>
  <c r="BH42" i="4"/>
  <c r="BI42" i="4" s="1"/>
  <c r="BJ42" i="4" s="1"/>
  <c r="BH146" i="4"/>
  <c r="BI146" i="4" s="1"/>
  <c r="BJ146" i="4" s="1"/>
  <c r="BH162" i="4"/>
  <c r="BI162" i="4" s="1"/>
  <c r="BJ162" i="4" s="1"/>
  <c r="BH133" i="4"/>
  <c r="BI133" i="4" s="1"/>
  <c r="BJ133" i="4" s="1"/>
  <c r="BH54" i="4"/>
  <c r="BI54" i="4" s="1"/>
  <c r="BJ54" i="4" s="1"/>
  <c r="BH52" i="4"/>
  <c r="BI52" i="4" s="1"/>
  <c r="BJ52" i="4" s="1"/>
  <c r="BH265" i="4"/>
  <c r="BI265" i="4" s="1"/>
  <c r="BJ265" i="4" s="1"/>
  <c r="BH122" i="4"/>
  <c r="BI122" i="4" s="1"/>
  <c r="BJ122" i="4" s="1"/>
  <c r="BH126" i="4"/>
  <c r="BI126" i="4" s="1"/>
  <c r="BJ126" i="4" s="1"/>
  <c r="BH73" i="4"/>
  <c r="BI73" i="4" s="1"/>
  <c r="BJ73" i="4" s="1"/>
  <c r="BH266" i="4"/>
  <c r="BI266" i="4" s="1"/>
  <c r="BJ266" i="4" s="1"/>
  <c r="BH288" i="4"/>
  <c r="BI288" i="4" s="1"/>
  <c r="BJ288" i="4" s="1"/>
  <c r="BH221" i="4"/>
  <c r="BI221" i="4" s="1"/>
  <c r="BJ221" i="4" s="1"/>
  <c r="BH189" i="4"/>
  <c r="BI189" i="4" s="1"/>
  <c r="BJ189" i="4" s="1"/>
  <c r="BH225" i="4"/>
  <c r="BI225" i="4" s="1"/>
  <c r="BJ225" i="4" s="1"/>
  <c r="BH51" i="4"/>
  <c r="BI51" i="4" s="1"/>
  <c r="BJ51" i="4" s="1"/>
  <c r="BH70" i="4"/>
  <c r="BI70" i="4" s="1"/>
  <c r="BJ70" i="4" s="1"/>
  <c r="BH106" i="4"/>
  <c r="BI106" i="4" s="1"/>
  <c r="BJ106" i="4" s="1"/>
  <c r="BH284" i="4"/>
  <c r="BI284" i="4" s="1"/>
  <c r="BJ284" i="4" s="1"/>
  <c r="BH240" i="4"/>
  <c r="BI240" i="4" s="1"/>
  <c r="BJ240" i="4" s="1"/>
  <c r="BH231" i="4"/>
  <c r="BI231" i="4" s="1"/>
  <c r="BJ231" i="4" s="1"/>
  <c r="BH256" i="4"/>
  <c r="BI256" i="4" s="1"/>
  <c r="BJ256" i="4" s="1"/>
  <c r="BH198" i="4"/>
  <c r="BI198" i="4" s="1"/>
  <c r="BJ198" i="4" s="1"/>
  <c r="BH172" i="4"/>
  <c r="BI172" i="4" s="1"/>
  <c r="BJ172" i="4" s="1"/>
  <c r="BH152" i="4"/>
  <c r="BI152" i="4" s="1"/>
  <c r="BJ152" i="4" s="1"/>
  <c r="BH202" i="4"/>
  <c r="BI202" i="4" s="1"/>
  <c r="BJ202" i="4" s="1"/>
  <c r="BI204" i="4"/>
  <c r="BJ204" i="4" s="1"/>
  <c r="BJ36" i="4"/>
  <c r="BJ87" i="4"/>
  <c r="BJ171" i="4"/>
  <c r="BJ20" i="4"/>
  <c r="BJ304" i="4"/>
  <c r="BJ196" i="4"/>
  <c r="BL196" i="4" s="1"/>
  <c r="BJ43" i="4"/>
  <c r="BJ264" i="4"/>
  <c r="BJ120" i="4"/>
  <c r="BJ69" i="4"/>
  <c r="BJ182" i="4"/>
  <c r="BJ192" i="4"/>
  <c r="BJ26" i="4"/>
  <c r="BJ219" i="4"/>
  <c r="BJ207" i="4"/>
  <c r="BJ302" i="4"/>
  <c r="BJ220" i="4"/>
  <c r="BJ75" i="4"/>
  <c r="BJ283" i="4"/>
  <c r="BJ151" i="4"/>
  <c r="BJ114" i="4"/>
  <c r="BJ143" i="4"/>
  <c r="BJ92" i="4"/>
  <c r="BH6" i="4" l="1"/>
  <c r="BI7" i="4"/>
  <c r="BJ7" i="4" s="1"/>
  <c r="BO293" i="4"/>
  <c r="BP293" i="4" s="1"/>
  <c r="BO40" i="4"/>
  <c r="BP40" i="4" s="1"/>
  <c r="BO31" i="4"/>
  <c r="BP31" i="4" s="1"/>
  <c r="BO135" i="4"/>
  <c r="BP135" i="4" s="1"/>
  <c r="BO288" i="4"/>
  <c r="BP288" i="4" s="1"/>
  <c r="BO51" i="4"/>
  <c r="BP51" i="4" s="1"/>
  <c r="BO41" i="4"/>
  <c r="BP41" i="4" s="1"/>
  <c r="BO198" i="4"/>
  <c r="BP198" i="4" s="1"/>
  <c r="BO237" i="4"/>
  <c r="BP237" i="4" s="1"/>
  <c r="BO240" i="4"/>
  <c r="BP240" i="4" s="1"/>
  <c r="BO228" i="4"/>
  <c r="BP228" i="4" s="1"/>
  <c r="BO143" i="4"/>
  <c r="BP143" i="4" s="1"/>
  <c r="BO80" i="4"/>
  <c r="BP80" i="4" s="1"/>
  <c r="BO61" i="4"/>
  <c r="BP61" i="4" s="1"/>
  <c r="BO163" i="4"/>
  <c r="BP163" i="4" s="1"/>
  <c r="BO53" i="4"/>
  <c r="BP53" i="4" s="1"/>
  <c r="BO266" i="4"/>
  <c r="BP266" i="4" s="1"/>
  <c r="BO178" i="4"/>
  <c r="BP178" i="4" s="1"/>
  <c r="BO299" i="4"/>
  <c r="BP299" i="4" s="1"/>
  <c r="BO162" i="4"/>
  <c r="BP162" i="4" s="1"/>
  <c r="BO283" i="4"/>
  <c r="BP283" i="4" s="1"/>
  <c r="BO109" i="4"/>
  <c r="BP109" i="4" s="1"/>
  <c r="BO71" i="4"/>
  <c r="BP71" i="4" s="1"/>
  <c r="BO161" i="4"/>
  <c r="BP161" i="4" s="1"/>
  <c r="BO75" i="4"/>
  <c r="BP75" i="4" s="1"/>
  <c r="BO13" i="4"/>
  <c r="BP13" i="4" s="1"/>
  <c r="BO177" i="4"/>
  <c r="BP177" i="4" s="1"/>
  <c r="BO260" i="4"/>
  <c r="BP260" i="4" s="1"/>
  <c r="BO220" i="4"/>
  <c r="BP220" i="4" s="1"/>
  <c r="BO96" i="4"/>
  <c r="BP96" i="4" s="1"/>
  <c r="BO210" i="4"/>
  <c r="BP210" i="4" s="1"/>
  <c r="BO227" i="4"/>
  <c r="BP227" i="4" s="1"/>
  <c r="BO302" i="4"/>
  <c r="BP302" i="4" s="1"/>
  <c r="BO144" i="4"/>
  <c r="BP144" i="4" s="1"/>
  <c r="BO207" i="4"/>
  <c r="BP207" i="4" s="1"/>
  <c r="BO168" i="4"/>
  <c r="BP168" i="4" s="1"/>
  <c r="BO219" i="4"/>
  <c r="BP219" i="4" s="1"/>
  <c r="BO192" i="4"/>
  <c r="BP192" i="4" s="1"/>
  <c r="BO173" i="4"/>
  <c r="BP173" i="4" s="1"/>
  <c r="BO181" i="4"/>
  <c r="BP181" i="4" s="1"/>
  <c r="BO46" i="4"/>
  <c r="BP46" i="4" s="1"/>
  <c r="BO261" i="4"/>
  <c r="BP261" i="4" s="1"/>
  <c r="BO110" i="4"/>
  <c r="BP110" i="4" s="1"/>
  <c r="BO269" i="4"/>
  <c r="BP269" i="4" s="1"/>
  <c r="BO45" i="4"/>
  <c r="BP45" i="4" s="1"/>
  <c r="BL56" i="4"/>
  <c r="BO56" i="4" s="1"/>
  <c r="BO164" i="4"/>
  <c r="BP164" i="4" s="1"/>
  <c r="BO113" i="4"/>
  <c r="BP113" i="4" s="1"/>
  <c r="BO300" i="4"/>
  <c r="BP300" i="4" s="1"/>
  <c r="BO304" i="4"/>
  <c r="BP304" i="4" s="1"/>
  <c r="BO91" i="4"/>
  <c r="BP91" i="4" s="1"/>
  <c r="BO18" i="4"/>
  <c r="BP18" i="4" s="1"/>
  <c r="BO25" i="4"/>
  <c r="BP25" i="4" s="1"/>
  <c r="BO103" i="4"/>
  <c r="BP103" i="4" s="1"/>
  <c r="BO214" i="4"/>
  <c r="BP214" i="4" s="1"/>
  <c r="BO250" i="4"/>
  <c r="BP250" i="4" s="1"/>
  <c r="BO258" i="4"/>
  <c r="BP258" i="4" s="1"/>
  <c r="BO292" i="4"/>
  <c r="BP292" i="4" s="1"/>
  <c r="BO206" i="4"/>
  <c r="BP206" i="4" s="1"/>
  <c r="BO112" i="4"/>
  <c r="BP112" i="4" s="1"/>
  <c r="BO223" i="4"/>
  <c r="BP223" i="4" s="1"/>
  <c r="BO259" i="4"/>
  <c r="BP259" i="4" s="1"/>
  <c r="BO199" i="4"/>
  <c r="BP199" i="4" s="1"/>
  <c r="BO17" i="4"/>
  <c r="BP17" i="4" s="1"/>
  <c r="BO9" i="4"/>
  <c r="BP9" i="4" s="1"/>
  <c r="BO42" i="4"/>
  <c r="BP42" i="4" s="1"/>
  <c r="BO133" i="4"/>
  <c r="BP133" i="4" s="1"/>
  <c r="BO52" i="4"/>
  <c r="BP52" i="4" s="1"/>
  <c r="BO122" i="4"/>
  <c r="BP122" i="4" s="1"/>
  <c r="BO236" i="4"/>
  <c r="BP236" i="4" s="1"/>
  <c r="BO67" i="4"/>
  <c r="BP67" i="4" s="1"/>
  <c r="BO218" i="4"/>
  <c r="BP218" i="4" s="1"/>
  <c r="BO263" i="4"/>
  <c r="BP263" i="4" s="1"/>
  <c r="BO171" i="4"/>
  <c r="BP171" i="4" s="1"/>
  <c r="BO65" i="4"/>
  <c r="BP65" i="4" s="1"/>
  <c r="BO44" i="4"/>
  <c r="BP44" i="4" s="1"/>
  <c r="BO290" i="4"/>
  <c r="BP290" i="4" s="1"/>
  <c r="BO276" i="4"/>
  <c r="BP276" i="4" s="1"/>
  <c r="BO19" i="4"/>
  <c r="BP19" i="4" s="1"/>
  <c r="BO159" i="4"/>
  <c r="BP159" i="4" s="1"/>
  <c r="BO239" i="4"/>
  <c r="BP239" i="4" s="1"/>
  <c r="BO211" i="4"/>
  <c r="BP211" i="4" s="1"/>
  <c r="BO204" i="4"/>
  <c r="BP204" i="4" s="1"/>
  <c r="BO70" i="4"/>
  <c r="BP70" i="4" s="1"/>
  <c r="BO286" i="4"/>
  <c r="BP286" i="4" s="1"/>
  <c r="BO201" i="4"/>
  <c r="BP201" i="4" s="1"/>
  <c r="BO145" i="4"/>
  <c r="BP145" i="4" s="1"/>
  <c r="BO195" i="4"/>
  <c r="BP195" i="4" s="1"/>
  <c r="BO229" i="4"/>
  <c r="BP229" i="4" s="1"/>
  <c r="BO153" i="4"/>
  <c r="BP153" i="4" s="1"/>
  <c r="BO233" i="4"/>
  <c r="BP233" i="4" s="1"/>
  <c r="BO24" i="4"/>
  <c r="BP24" i="4" s="1"/>
  <c r="BO149" i="4"/>
  <c r="BP149" i="4" s="1"/>
  <c r="BO252" i="4"/>
  <c r="BP252" i="4" s="1"/>
  <c r="BO213" i="4"/>
  <c r="BP213" i="4" s="1"/>
  <c r="BO88" i="4"/>
  <c r="BP88" i="4" s="1"/>
  <c r="BO270" i="4"/>
  <c r="BP270" i="4" s="1"/>
  <c r="BO15" i="4"/>
  <c r="BP15" i="4" s="1"/>
  <c r="BO215" i="4"/>
  <c r="BP215" i="4" s="1"/>
  <c r="BO185" i="4"/>
  <c r="BP185" i="4" s="1"/>
  <c r="BO134" i="4"/>
  <c r="BP134" i="4" s="1"/>
  <c r="BO253" i="4"/>
  <c r="BP253" i="4" s="1"/>
  <c r="BO256" i="4"/>
  <c r="BP256" i="4" s="1"/>
  <c r="BO271" i="4"/>
  <c r="BP271" i="4" s="1"/>
  <c r="BO126" i="4"/>
  <c r="BP126" i="4" s="1"/>
  <c r="BO64" i="4"/>
  <c r="BP64" i="4" s="1"/>
  <c r="BO114" i="4"/>
  <c r="BP114" i="4" s="1"/>
  <c r="BO93" i="4"/>
  <c r="BP93" i="4" s="1"/>
  <c r="BO83" i="4"/>
  <c r="BP83" i="4" s="1"/>
  <c r="BO184" i="4"/>
  <c r="BP184" i="4" s="1"/>
  <c r="BO63" i="4"/>
  <c r="BP63" i="4" s="1"/>
  <c r="BO231" i="4"/>
  <c r="BP231" i="4" s="1"/>
  <c r="BO284" i="4"/>
  <c r="BP284" i="4" s="1"/>
  <c r="BO189" i="4"/>
  <c r="BP189" i="4" s="1"/>
  <c r="BO37" i="4"/>
  <c r="BP37" i="4" s="1"/>
  <c r="BO249" i="4"/>
  <c r="BP249" i="4" s="1"/>
  <c r="BO151" i="4"/>
  <c r="BP151" i="4" s="1"/>
  <c r="BO180" i="4"/>
  <c r="BP180" i="4" s="1"/>
  <c r="BO277" i="4"/>
  <c r="BP277" i="4" s="1"/>
  <c r="BO246" i="4"/>
  <c r="BP246" i="4" s="1"/>
  <c r="BO137" i="4"/>
  <c r="BP137" i="4" s="1"/>
  <c r="BO90" i="4"/>
  <c r="BP90" i="4" s="1"/>
  <c r="BO33" i="4"/>
  <c r="BP33" i="4" s="1"/>
  <c r="BO255" i="4"/>
  <c r="BP255" i="4" s="1"/>
  <c r="BO132" i="4"/>
  <c r="BP132" i="4" s="1"/>
  <c r="BO221" i="4"/>
  <c r="BP221" i="4" s="1"/>
  <c r="BO235" i="4"/>
  <c r="BP235" i="4" s="1"/>
  <c r="BO38" i="4"/>
  <c r="BP38" i="4" s="1"/>
  <c r="BO282" i="4"/>
  <c r="BP282" i="4" s="1"/>
  <c r="BO81" i="4"/>
  <c r="BP81" i="4" s="1"/>
  <c r="BO12" i="4"/>
  <c r="BP12" i="4" s="1"/>
  <c r="BO11" i="4"/>
  <c r="BP11" i="4" s="1"/>
  <c r="BO118" i="4"/>
  <c r="BP118" i="4" s="1"/>
  <c r="BO203" i="4"/>
  <c r="BP203" i="4" s="1"/>
  <c r="BO188" i="4"/>
  <c r="BP188" i="4" s="1"/>
  <c r="BO26" i="4"/>
  <c r="BP26" i="4" s="1"/>
  <c r="BO47" i="4"/>
  <c r="BP47" i="4" s="1"/>
  <c r="BO119" i="4"/>
  <c r="BP119" i="4" s="1"/>
  <c r="BO264" i="4"/>
  <c r="BP264" i="4" s="1"/>
  <c r="BO43" i="4"/>
  <c r="BP43" i="4" s="1"/>
  <c r="BO78" i="4"/>
  <c r="BP78" i="4" s="1"/>
  <c r="BO196" i="4"/>
  <c r="BP196" i="4" s="1"/>
  <c r="BO216" i="4"/>
  <c r="BP216" i="4" s="1"/>
  <c r="BO147" i="4"/>
  <c r="BP147" i="4" s="1"/>
  <c r="BO242" i="4"/>
  <c r="BP242" i="4" s="1"/>
  <c r="BO102" i="4"/>
  <c r="BP102" i="4" s="1"/>
  <c r="BO158" i="4"/>
  <c r="BP158" i="4" s="1"/>
  <c r="BO186" i="4"/>
  <c r="BP186" i="4" s="1"/>
  <c r="BO100" i="4"/>
  <c r="BP100" i="4" s="1"/>
  <c r="BO124" i="4"/>
  <c r="BP124" i="4" s="1"/>
  <c r="BO35" i="4"/>
  <c r="BP35" i="4" s="1"/>
  <c r="BO30" i="4"/>
  <c r="BP30" i="4" s="1"/>
  <c r="BO98" i="4"/>
  <c r="BP98" i="4" s="1"/>
  <c r="BO287" i="4"/>
  <c r="BP287" i="4" s="1"/>
  <c r="BO247" i="4"/>
  <c r="BP247" i="4" s="1"/>
  <c r="BO115" i="4"/>
  <c r="BP115" i="4" s="1"/>
  <c r="BO169" i="4"/>
  <c r="BP169" i="4" s="1"/>
  <c r="BO146" i="4"/>
  <c r="BP146" i="4" s="1"/>
  <c r="BO54" i="4"/>
  <c r="BP54" i="4" s="1"/>
  <c r="BO265" i="4"/>
  <c r="BP265" i="4" s="1"/>
  <c r="BO281" i="4"/>
  <c r="BP281" i="4" s="1"/>
  <c r="BO165" i="4"/>
  <c r="BP165" i="4" s="1"/>
  <c r="BO20" i="4"/>
  <c r="BP20" i="4" s="1"/>
  <c r="BO194" i="4"/>
  <c r="BP194" i="4" s="1"/>
  <c r="BO123" i="4"/>
  <c r="BP123" i="4" s="1"/>
  <c r="BO10" i="4"/>
  <c r="BP10" i="4" s="1"/>
  <c r="BO121" i="4"/>
  <c r="BP121" i="4" s="1"/>
  <c r="BO296" i="4"/>
  <c r="BP296" i="4" s="1"/>
  <c r="BO87" i="4"/>
  <c r="BP87" i="4" s="1"/>
  <c r="BO176" i="4"/>
  <c r="BP176" i="4" s="1"/>
  <c r="BO190" i="4"/>
  <c r="BP190" i="4" s="1"/>
  <c r="BO36" i="4"/>
  <c r="BP36" i="4" s="1"/>
  <c r="BO152" i="4"/>
  <c r="BP152" i="4" s="1"/>
  <c r="BO50" i="4"/>
  <c r="BP50" i="4" s="1"/>
  <c r="BO28" i="4"/>
  <c r="BP28" i="4" s="1"/>
  <c r="BO174" i="4"/>
  <c r="BP174" i="4" s="1"/>
  <c r="BO291" i="4"/>
  <c r="BP291" i="4" s="1"/>
  <c r="BO76" i="4"/>
  <c r="BP76" i="4" s="1"/>
  <c r="BO84" i="4"/>
  <c r="BP84" i="4" s="1"/>
  <c r="BO21" i="4"/>
  <c r="BP21" i="4" s="1"/>
  <c r="BO105" i="4"/>
  <c r="BP105" i="4" s="1"/>
  <c r="BO202" i="4"/>
  <c r="BP202" i="4" s="1"/>
  <c r="BO77" i="4"/>
  <c r="BP77" i="4" s="1"/>
  <c r="BO205" i="4"/>
  <c r="BP205" i="4" s="1"/>
  <c r="BO193" i="4"/>
  <c r="BP193" i="4" s="1"/>
  <c r="BO48" i="4"/>
  <c r="BP48" i="4" s="1"/>
  <c r="BO29" i="4"/>
  <c r="BP29" i="4" s="1"/>
  <c r="BO82" i="4"/>
  <c r="BP82" i="4" s="1"/>
  <c r="BO225" i="4"/>
  <c r="BP225" i="4" s="1"/>
  <c r="BO154" i="4"/>
  <c r="BP154" i="4" s="1"/>
  <c r="BO58" i="4"/>
  <c r="BP58" i="4" s="1"/>
  <c r="BO74" i="4"/>
  <c r="BP74" i="4" s="1"/>
  <c r="BO179" i="4"/>
  <c r="BP179" i="4" s="1"/>
  <c r="BO99" i="4"/>
  <c r="BP99" i="4" s="1"/>
  <c r="BO116" i="4"/>
  <c r="BP116" i="4" s="1"/>
  <c r="BL306" i="4"/>
  <c r="BO27" i="4"/>
  <c r="BP27" i="4" s="1"/>
  <c r="BO66" i="4"/>
  <c r="BP66" i="4" s="1"/>
  <c r="BO268" i="4"/>
  <c r="BP268" i="4" s="1"/>
  <c r="BO208" i="4"/>
  <c r="BP208" i="4" s="1"/>
  <c r="BO244" i="4"/>
  <c r="BP244" i="4" s="1"/>
  <c r="BO128" i="4"/>
  <c r="BP128" i="4" s="1"/>
  <c r="BO191" i="4"/>
  <c r="BP191" i="4" s="1"/>
  <c r="BO273" i="4"/>
  <c r="BP273" i="4" s="1"/>
  <c r="BO94" i="4"/>
  <c r="BP94" i="4" s="1"/>
  <c r="BO301" i="4"/>
  <c r="BP301" i="4" s="1"/>
  <c r="BO160" i="4"/>
  <c r="BP160" i="4" s="1"/>
  <c r="BO278" i="4"/>
  <c r="BP278" i="4" s="1"/>
  <c r="BO305" i="4"/>
  <c r="BP305" i="4" s="1"/>
  <c r="BO275" i="4"/>
  <c r="BP275" i="4" s="1"/>
  <c r="BO232" i="4"/>
  <c r="BP232" i="4" s="1"/>
  <c r="BO241" i="4"/>
  <c r="BP241" i="4" s="1"/>
  <c r="BO303" i="4"/>
  <c r="BP303" i="4" s="1"/>
  <c r="BO49" i="4"/>
  <c r="BP49" i="4" s="1"/>
  <c r="BO111" i="4"/>
  <c r="BP111" i="4" s="1"/>
  <c r="BO138" i="4"/>
  <c r="BP138" i="4" s="1"/>
  <c r="BO60" i="4"/>
  <c r="BP60" i="4" s="1"/>
  <c r="BO127" i="4"/>
  <c r="BP127" i="4" s="1"/>
  <c r="BO254" i="4"/>
  <c r="BP254" i="4" s="1"/>
  <c r="BO108" i="4"/>
  <c r="BP108" i="4" s="1"/>
  <c r="BO8" i="4"/>
  <c r="BP8" i="4" s="1"/>
  <c r="BO172" i="4"/>
  <c r="BP172" i="4" s="1"/>
  <c r="BO92" i="4"/>
  <c r="BP92" i="4" s="1"/>
  <c r="BO125" i="4"/>
  <c r="BP125" i="4" s="1"/>
  <c r="BO73" i="4"/>
  <c r="BP73" i="4" s="1"/>
  <c r="BO129" i="4"/>
  <c r="BP129" i="4" s="1"/>
  <c r="BO157" i="4"/>
  <c r="BP157" i="4" s="1"/>
  <c r="BO251" i="4"/>
  <c r="BP251" i="4" s="1"/>
  <c r="BO298" i="4"/>
  <c r="BP298" i="4" s="1"/>
  <c r="BO167" i="4"/>
  <c r="BP167" i="4" s="1"/>
  <c r="BO106" i="4"/>
  <c r="BP106" i="4" s="1"/>
  <c r="BO295" i="4"/>
  <c r="BP295" i="4" s="1"/>
  <c r="BO262" i="4"/>
  <c r="BP262" i="4" s="1"/>
  <c r="BO68" i="4"/>
  <c r="BP68" i="4" s="1"/>
  <c r="BO59" i="4"/>
  <c r="BP59" i="4" s="1"/>
  <c r="BO130" i="4"/>
  <c r="BP130" i="4" s="1"/>
  <c r="BO294" i="4"/>
  <c r="BP294" i="4" s="1"/>
  <c r="BO23" i="4"/>
  <c r="BP23" i="4" s="1"/>
  <c r="BO131" i="4"/>
  <c r="BP131" i="4" s="1"/>
  <c r="BO101" i="4"/>
  <c r="BP101" i="4" s="1"/>
  <c r="BO170" i="4"/>
  <c r="BP170" i="4" s="1"/>
  <c r="BO55" i="4"/>
  <c r="BP55" i="4" s="1"/>
  <c r="BO104" i="4"/>
  <c r="BP104" i="4" s="1"/>
  <c r="BO140" i="4"/>
  <c r="BP140" i="4" s="1"/>
  <c r="BO257" i="4"/>
  <c r="BP257" i="4" s="1"/>
  <c r="BO86" i="4"/>
  <c r="BP86" i="4" s="1"/>
  <c r="BO200" i="4"/>
  <c r="BP200" i="4" s="1"/>
  <c r="BO156" i="4"/>
  <c r="BP156" i="4" s="1"/>
  <c r="BO22" i="4"/>
  <c r="BP22" i="4" s="1"/>
  <c r="BO117" i="4"/>
  <c r="BP117" i="4" s="1"/>
  <c r="BL141" i="4"/>
  <c r="BO141" i="4" s="1"/>
  <c r="BO267" i="4"/>
  <c r="BP267" i="4" s="1"/>
  <c r="BO197" i="4"/>
  <c r="BP197" i="4" s="1"/>
  <c r="BO34" i="4"/>
  <c r="BP34" i="4" s="1"/>
  <c r="BO182" i="4"/>
  <c r="BP182" i="4" s="1"/>
  <c r="BO148" i="4"/>
  <c r="BP148" i="4" s="1"/>
  <c r="BO120" i="4"/>
  <c r="BP120" i="4" s="1"/>
  <c r="BO222" i="4"/>
  <c r="BP222" i="4" s="1"/>
  <c r="BO274" i="4"/>
  <c r="BP274" i="4" s="1"/>
  <c r="BO175" i="4"/>
  <c r="BP175" i="4" s="1"/>
  <c r="BO95" i="4"/>
  <c r="BP95" i="4" s="1"/>
  <c r="BO142" i="4"/>
  <c r="BP142" i="4" s="1"/>
  <c r="BO243" i="4"/>
  <c r="BP243" i="4" s="1"/>
  <c r="BO279" i="4"/>
  <c r="BP279" i="4" s="1"/>
  <c r="BO79" i="4"/>
  <c r="BP79" i="4" s="1"/>
  <c r="BO150" i="4"/>
  <c r="BP150" i="4" s="1"/>
  <c r="BO245" i="4"/>
  <c r="BP245" i="4" s="1"/>
  <c r="BL139" i="4"/>
  <c r="BO39" i="4"/>
  <c r="BP39" i="4" s="1"/>
  <c r="BO297" i="4"/>
  <c r="BP297" i="4" s="1"/>
  <c r="BO285" i="4"/>
  <c r="BP285" i="4" s="1"/>
  <c r="BO224" i="4"/>
  <c r="BP224" i="4" s="1"/>
  <c r="BO217" i="4"/>
  <c r="BP217" i="4" s="1"/>
  <c r="BO155" i="4"/>
  <c r="BP155" i="4" s="1"/>
  <c r="BO280" i="4"/>
  <c r="BP280" i="4" s="1"/>
  <c r="BO14" i="4"/>
  <c r="BP14" i="4" s="1"/>
  <c r="BO230" i="4"/>
  <c r="BP230" i="4" s="1"/>
  <c r="BO183" i="4"/>
  <c r="BP183" i="4" s="1"/>
  <c r="BO107" i="4"/>
  <c r="BP107" i="4" s="1"/>
  <c r="BO32" i="4"/>
  <c r="BP32" i="4" s="1"/>
  <c r="BO238" i="4"/>
  <c r="BP238" i="4" s="1"/>
  <c r="BO62" i="4"/>
  <c r="BP62" i="4" s="1"/>
  <c r="BO212" i="4"/>
  <c r="BP212" i="4" s="1"/>
  <c r="BO226" i="4"/>
  <c r="BP226" i="4" s="1"/>
  <c r="BO85" i="4"/>
  <c r="BP85" i="4" s="1"/>
  <c r="BO289" i="4"/>
  <c r="BP289" i="4" s="1"/>
  <c r="BO272" i="4"/>
  <c r="BP272" i="4" s="1"/>
  <c r="BO209" i="4"/>
  <c r="BP209" i="4" s="1"/>
  <c r="BO69" i="4"/>
  <c r="BP69" i="4" s="1"/>
  <c r="BO234" i="4"/>
  <c r="BP234" i="4" s="1"/>
  <c r="BO166" i="4"/>
  <c r="BP166" i="4" s="1"/>
  <c r="BO72" i="4"/>
  <c r="BP72" i="4" s="1"/>
  <c r="BO16" i="4"/>
  <c r="BP16" i="4" s="1"/>
  <c r="BO97" i="4"/>
  <c r="BP97" i="4" s="1"/>
  <c r="BO248" i="4"/>
  <c r="BP248" i="4" s="1"/>
  <c r="BO136" i="4"/>
  <c r="BP136" i="4" s="1"/>
  <c r="BO57" i="4"/>
  <c r="BP57" i="4" s="1"/>
  <c r="BO187" i="4"/>
  <c r="BP187" i="4" s="1"/>
  <c r="BO89" i="4"/>
  <c r="BP89" i="4" s="1"/>
  <c r="BO306" i="4" l="1"/>
  <c r="BO139" i="4"/>
  <c r="BO7" i="4"/>
  <c r="BP7" i="4" s="1"/>
  <c r="BJ6" i="4"/>
  <c r="BL6" i="4"/>
  <c r="BR6" i="4" s="1"/>
  <c r="BO6" i="4" l="1"/>
  <c r="BP6" i="4"/>
  <c r="BQ141" i="4" l="1"/>
  <c r="BR141" i="4" s="1"/>
  <c r="BQ306" i="4"/>
  <c r="BR306" i="4" s="1"/>
  <c r="BQ56" i="4"/>
  <c r="BR56" i="4" s="1"/>
  <c r="BQ139" i="4"/>
  <c r="BR139" i="4" s="1"/>
  <c r="BQ225" i="4"/>
  <c r="BR225" i="4" s="1"/>
  <c r="BQ16" i="4"/>
  <c r="BR16" i="4" s="1"/>
  <c r="BQ230" i="4"/>
  <c r="BR230" i="4" s="1"/>
  <c r="BQ142" i="4"/>
  <c r="BR142" i="4" s="1"/>
  <c r="BQ34" i="4"/>
  <c r="BR34" i="4" s="1"/>
  <c r="BQ68" i="4"/>
  <c r="BR68" i="4" s="1"/>
  <c r="BQ193" i="4"/>
  <c r="BR193" i="4" s="1"/>
  <c r="BQ169" i="4"/>
  <c r="BR169" i="4" s="1"/>
  <c r="BQ33" i="4"/>
  <c r="BR33" i="4" s="1"/>
  <c r="BQ248" i="4"/>
  <c r="BR248" i="4" s="1"/>
  <c r="BQ238" i="4"/>
  <c r="BR238" i="4" s="1"/>
  <c r="BQ285" i="4"/>
  <c r="BR285" i="4" s="1"/>
  <c r="BQ117" i="4"/>
  <c r="BR117" i="4" s="1"/>
  <c r="BQ23" i="4"/>
  <c r="BR23" i="4" s="1"/>
  <c r="BQ251" i="4"/>
  <c r="BR251" i="4" s="1"/>
  <c r="BQ138" i="4"/>
  <c r="BR138" i="4" s="1"/>
  <c r="BQ301" i="4"/>
  <c r="BR301" i="4" s="1"/>
  <c r="BQ116" i="4"/>
  <c r="BR116" i="4" s="1"/>
  <c r="BQ174" i="4"/>
  <c r="BR174" i="4" s="1"/>
  <c r="BQ242" i="4"/>
  <c r="BR242" i="4" s="1"/>
  <c r="BQ136" i="4"/>
  <c r="BR136" i="4" s="1"/>
  <c r="BQ274" i="4"/>
  <c r="BR274" i="4" s="1"/>
  <c r="BQ59" i="4"/>
  <c r="BR59" i="4" s="1"/>
  <c r="BQ94" i="4"/>
  <c r="BR94" i="4" s="1"/>
  <c r="BQ105" i="4"/>
  <c r="BR105" i="4" s="1"/>
  <c r="BQ118" i="4"/>
  <c r="BR118" i="4" s="1"/>
  <c r="BQ151" i="4"/>
  <c r="BR151" i="4" s="1"/>
  <c r="BQ209" i="4"/>
  <c r="BR209" i="4" s="1"/>
  <c r="BQ32" i="4"/>
  <c r="BR32" i="4" s="1"/>
  <c r="BQ22" i="4"/>
  <c r="BR22" i="4" s="1"/>
  <c r="BQ170" i="4"/>
  <c r="BR170" i="4" s="1"/>
  <c r="BQ106" i="4"/>
  <c r="BR106" i="4" s="1"/>
  <c r="BQ92" i="4"/>
  <c r="BR92" i="4" s="1"/>
  <c r="BQ303" i="4"/>
  <c r="BR303" i="4" s="1"/>
  <c r="BQ36" i="4"/>
  <c r="BR36" i="4" s="1"/>
  <c r="BQ158" i="4"/>
  <c r="BR158" i="4" s="1"/>
  <c r="BQ265" i="4"/>
  <c r="BR265" i="4" s="1"/>
  <c r="BQ186" i="4"/>
  <c r="BR186" i="4" s="1"/>
  <c r="BQ119" i="4"/>
  <c r="BR119" i="4" s="1"/>
  <c r="BQ81" i="4"/>
  <c r="BR81" i="4" s="1"/>
  <c r="BQ246" i="4"/>
  <c r="BR246" i="4" s="1"/>
  <c r="BQ64" i="4"/>
  <c r="BR64" i="4" s="1"/>
  <c r="BQ88" i="4"/>
  <c r="BR88" i="4" s="1"/>
  <c r="BQ201" i="4"/>
  <c r="BR201" i="4" s="1"/>
  <c r="BQ276" i="4"/>
  <c r="BR276" i="4" s="1"/>
  <c r="BQ236" i="4"/>
  <c r="BR236" i="4" s="1"/>
  <c r="BQ292" i="4"/>
  <c r="BR292" i="4" s="1"/>
  <c r="BQ304" i="4"/>
  <c r="BR304" i="4" s="1"/>
  <c r="BQ51" i="4"/>
  <c r="BR51" i="4" s="1"/>
  <c r="BQ76" i="4"/>
  <c r="BR76" i="4" s="1"/>
  <c r="BQ121" i="4"/>
  <c r="BR121" i="4" s="1"/>
  <c r="BQ134" i="4"/>
  <c r="BR134" i="4" s="1"/>
  <c r="BQ199" i="4"/>
  <c r="BR199" i="4" s="1"/>
  <c r="BQ269" i="4"/>
  <c r="BR269" i="4" s="1"/>
  <c r="BQ168" i="4"/>
  <c r="BR168" i="4" s="1"/>
  <c r="BQ260" i="4"/>
  <c r="BR260" i="4" s="1"/>
  <c r="BQ178" i="4"/>
  <c r="BR178" i="4" s="1"/>
  <c r="BQ198" i="4"/>
  <c r="BR198" i="4" s="1"/>
  <c r="BQ83" i="4"/>
  <c r="BR83" i="4" s="1"/>
  <c r="BQ215" i="4"/>
  <c r="BR215" i="4" s="1"/>
  <c r="BQ145" i="4"/>
  <c r="BR145" i="4" s="1"/>
  <c r="BQ19" i="4"/>
  <c r="BR19" i="4" s="1"/>
  <c r="BQ122" i="4"/>
  <c r="BR122" i="4" s="1"/>
  <c r="BQ258" i="4"/>
  <c r="BR258" i="4" s="1"/>
  <c r="BQ300" i="4"/>
  <c r="BR300" i="4" s="1"/>
  <c r="BQ29" i="4"/>
  <c r="BR29" i="4" s="1"/>
  <c r="BQ194" i="4"/>
  <c r="BR194" i="4" s="1"/>
  <c r="BQ221" i="4"/>
  <c r="BR221" i="4" s="1"/>
  <c r="BQ15" i="4"/>
  <c r="BR15" i="4" s="1"/>
  <c r="BQ45" i="4"/>
  <c r="BR45" i="4" s="1"/>
  <c r="BS45" i="4" s="1"/>
  <c r="BQ207" i="4"/>
  <c r="BR207" i="4" s="1"/>
  <c r="BQ71" i="4"/>
  <c r="BR71" i="4" s="1"/>
  <c r="BQ80" i="4"/>
  <c r="BR80" i="4" s="1"/>
  <c r="BQ288" i="4"/>
  <c r="BR288" i="4" s="1"/>
  <c r="BQ77" i="4"/>
  <c r="BR77" i="4" s="1"/>
  <c r="BQ189" i="4"/>
  <c r="BR189" i="4" s="1"/>
  <c r="BQ110" i="4"/>
  <c r="BR110" i="4" s="1"/>
  <c r="BQ210" i="4"/>
  <c r="BR210" i="4" s="1"/>
  <c r="BQ228" i="4"/>
  <c r="BR228" i="4" s="1"/>
  <c r="BQ31" i="4"/>
  <c r="BR31" i="4" s="1"/>
  <c r="BQ181" i="4"/>
  <c r="BR181" i="4" s="1"/>
  <c r="BQ40" i="4"/>
  <c r="BR40" i="4" s="1"/>
  <c r="BQ204" i="4"/>
  <c r="BR204" i="4" s="1"/>
  <c r="BQ25" i="4"/>
  <c r="BR25" i="4" s="1"/>
  <c r="BQ266" i="4"/>
  <c r="BR266" i="4" s="1"/>
  <c r="BQ231" i="4"/>
  <c r="BR231" i="4" s="1"/>
  <c r="BQ259" i="4"/>
  <c r="BR259" i="4" s="1"/>
  <c r="BQ299" i="4"/>
  <c r="BR299" i="4" s="1"/>
  <c r="BQ293" i="4"/>
  <c r="BR293" i="4" s="1"/>
  <c r="BQ219" i="4"/>
  <c r="BR219" i="4" s="1"/>
  <c r="BQ166" i="4"/>
  <c r="BR166" i="4" s="1"/>
  <c r="BQ175" i="4"/>
  <c r="BR175" i="4" s="1"/>
  <c r="BQ267" i="4"/>
  <c r="BR267" i="4" s="1"/>
  <c r="BQ172" i="4"/>
  <c r="BR172" i="4" s="1"/>
  <c r="BQ291" i="4"/>
  <c r="BR291" i="4" s="1"/>
  <c r="BQ188" i="4"/>
  <c r="BR188" i="4" s="1"/>
  <c r="BQ277" i="4"/>
  <c r="BR277" i="4" s="1"/>
  <c r="BQ57" i="4"/>
  <c r="BR57" i="4" s="1"/>
  <c r="BQ107" i="4"/>
  <c r="BR107" i="4" s="1"/>
  <c r="BQ39" i="4"/>
  <c r="BR39" i="4" s="1"/>
  <c r="BS39" i="4" s="1"/>
  <c r="BQ156" i="4"/>
  <c r="BR156" i="4" s="1"/>
  <c r="BQ130" i="4"/>
  <c r="BR130" i="4" s="1"/>
  <c r="BQ129" i="4"/>
  <c r="BR129" i="4" s="1"/>
  <c r="BQ241" i="4"/>
  <c r="BR241" i="4" s="1"/>
  <c r="BQ273" i="4"/>
  <c r="BR273" i="4" s="1"/>
  <c r="BQ58" i="4"/>
  <c r="BR58" i="4" s="1"/>
  <c r="BQ20" i="4"/>
  <c r="BR20" i="4" s="1"/>
  <c r="BQ78" i="4"/>
  <c r="BR78" i="4" s="1"/>
  <c r="BQ183" i="4"/>
  <c r="BR183" i="4" s="1"/>
  <c r="BQ245" i="4"/>
  <c r="BR245" i="4" s="1"/>
  <c r="BQ120" i="4"/>
  <c r="BR120" i="4" s="1"/>
  <c r="BQ8" i="4"/>
  <c r="BR8" i="4" s="1"/>
  <c r="BQ27" i="4"/>
  <c r="BR27" i="4" s="1"/>
  <c r="BQ28" i="4"/>
  <c r="BR28" i="4" s="1"/>
  <c r="BQ282" i="4"/>
  <c r="BR282" i="4" s="1"/>
  <c r="BQ284" i="4"/>
  <c r="BR284" i="4" s="1"/>
  <c r="BQ289" i="4"/>
  <c r="BR289" i="4" s="1"/>
  <c r="BQ224" i="4"/>
  <c r="BR224" i="4" s="1"/>
  <c r="BQ200" i="4"/>
  <c r="BR200" i="4" s="1"/>
  <c r="BQ131" i="4"/>
  <c r="BR131" i="4" s="1"/>
  <c r="BQ298" i="4"/>
  <c r="BR298" i="4" s="1"/>
  <c r="BQ254" i="4"/>
  <c r="BR254" i="4" s="1"/>
  <c r="BQ160" i="4"/>
  <c r="BR160" i="4" s="1"/>
  <c r="BQ179" i="4"/>
  <c r="BR179" i="4" s="1"/>
  <c r="BQ123" i="4"/>
  <c r="BR123" i="4" s="1"/>
  <c r="BQ216" i="4"/>
  <c r="BR216" i="4" s="1"/>
  <c r="BQ115" i="4"/>
  <c r="BR115" i="4" s="1"/>
  <c r="BQ147" i="4"/>
  <c r="BR147" i="4" s="1"/>
  <c r="BQ26" i="4"/>
  <c r="BR26" i="4" s="1"/>
  <c r="BQ38" i="4"/>
  <c r="BR38" i="4" s="1"/>
  <c r="BQ180" i="4"/>
  <c r="BR180" i="4" s="1"/>
  <c r="BQ271" i="4"/>
  <c r="BR271" i="4" s="1"/>
  <c r="BQ252" i="4"/>
  <c r="BR252" i="4" s="1"/>
  <c r="BQ70" i="4"/>
  <c r="BR70" i="4" s="1"/>
  <c r="BQ44" i="4"/>
  <c r="BR44" i="4" s="1"/>
  <c r="BQ52" i="4"/>
  <c r="BR52" i="4" s="1"/>
  <c r="BQ250" i="4"/>
  <c r="BR250" i="4" s="1"/>
  <c r="BQ113" i="4"/>
  <c r="BR113" i="4" s="1"/>
  <c r="BQ66" i="4"/>
  <c r="BR66" i="4" s="1"/>
  <c r="BQ54" i="4"/>
  <c r="BR54" i="4" s="1"/>
  <c r="BQ149" i="4"/>
  <c r="BR149" i="4" s="1"/>
  <c r="BQ223" i="4"/>
  <c r="BR223" i="4" s="1"/>
  <c r="BQ261" i="4"/>
  <c r="BR261" i="4" s="1"/>
  <c r="BQ144" i="4"/>
  <c r="BR144" i="4" s="1"/>
  <c r="BQ161" i="4"/>
  <c r="BR161" i="4" s="1"/>
  <c r="BQ53" i="4"/>
  <c r="BR53" i="4" s="1"/>
  <c r="BQ135" i="4"/>
  <c r="BR135" i="4" s="1"/>
  <c r="BQ114" i="4"/>
  <c r="BR114" i="4" s="1"/>
  <c r="BQ270" i="4"/>
  <c r="BR270" i="4" s="1"/>
  <c r="BQ286" i="4"/>
  <c r="BR286" i="4" s="1"/>
  <c r="BQ290" i="4"/>
  <c r="BR290" i="4" s="1"/>
  <c r="BQ133" i="4"/>
  <c r="BR133" i="4" s="1"/>
  <c r="BQ214" i="4"/>
  <c r="BR214" i="4" s="1"/>
  <c r="BQ164" i="4"/>
  <c r="BR164" i="4" s="1"/>
  <c r="BQ177" i="4"/>
  <c r="BR177" i="4" s="1"/>
  <c r="BQ146" i="4"/>
  <c r="BR146" i="4" s="1"/>
  <c r="BQ195" i="4"/>
  <c r="BR195" i="4" s="1"/>
  <c r="BQ283" i="4"/>
  <c r="BR283" i="4" s="1"/>
  <c r="BQ227" i="4"/>
  <c r="BR227" i="4" s="1"/>
  <c r="BQ126" i="4"/>
  <c r="BR126" i="4" s="1"/>
  <c r="BQ263" i="4"/>
  <c r="BR263" i="4" s="1"/>
  <c r="BQ173" i="4"/>
  <c r="BR173" i="4" s="1"/>
  <c r="BQ287" i="4"/>
  <c r="BR287" i="4" s="1"/>
  <c r="BQ220" i="4"/>
  <c r="BR220" i="4" s="1"/>
  <c r="BS220" i="4" s="1"/>
  <c r="BT220" i="4" s="1"/>
  <c r="BQ93" i="4"/>
  <c r="BR93" i="4" s="1"/>
  <c r="BQ41" i="4"/>
  <c r="BR41" i="4" s="1"/>
  <c r="BS41" i="4" s="1"/>
  <c r="BQ272" i="4"/>
  <c r="BR272" i="4" s="1"/>
  <c r="BQ150" i="4"/>
  <c r="BR150" i="4" s="1"/>
  <c r="BQ222" i="4"/>
  <c r="BR222" i="4" s="1"/>
  <c r="BQ140" i="4"/>
  <c r="BR140" i="4" s="1"/>
  <c r="BQ108" i="4"/>
  <c r="BR108" i="4" s="1"/>
  <c r="BQ74" i="4"/>
  <c r="BR74" i="4" s="1"/>
  <c r="BQ152" i="4"/>
  <c r="BR152" i="4" s="1"/>
  <c r="BQ12" i="4"/>
  <c r="BR12" i="4" s="1"/>
  <c r="BQ37" i="4"/>
  <c r="BR37" i="4" s="1"/>
  <c r="BQ69" i="4"/>
  <c r="BR69" i="4" s="1"/>
  <c r="BQ280" i="4"/>
  <c r="BR280" i="4" s="1"/>
  <c r="BQ79" i="4"/>
  <c r="BR79" i="4" s="1"/>
  <c r="BQ86" i="4"/>
  <c r="BR86" i="4" s="1"/>
  <c r="BQ295" i="4"/>
  <c r="BR295" i="4" s="1"/>
  <c r="BQ125" i="4"/>
  <c r="BR125" i="4" s="1"/>
  <c r="BQ275" i="4"/>
  <c r="BR275" i="4" s="1"/>
  <c r="BQ128" i="4"/>
  <c r="BR128" i="4" s="1"/>
  <c r="BQ205" i="4"/>
  <c r="BR205" i="4" s="1"/>
  <c r="BQ98" i="4"/>
  <c r="BR98" i="4" s="1"/>
  <c r="BQ97" i="4"/>
  <c r="BR97" i="4" s="1"/>
  <c r="BQ14" i="4"/>
  <c r="BR14" i="4" s="1"/>
  <c r="BQ243" i="4"/>
  <c r="BR243" i="4" s="1"/>
  <c r="BQ182" i="4"/>
  <c r="BR182" i="4" s="1"/>
  <c r="BQ232" i="4"/>
  <c r="BR232" i="4" s="1"/>
  <c r="BQ99" i="4"/>
  <c r="BR99" i="4" s="1"/>
  <c r="BQ87" i="4"/>
  <c r="BR87" i="4" s="1"/>
  <c r="BQ132" i="4"/>
  <c r="BR132" i="4" s="1"/>
  <c r="BQ72" i="4"/>
  <c r="BR72" i="4" s="1"/>
  <c r="BS72" i="4" s="1"/>
  <c r="BQ226" i="4"/>
  <c r="BR226" i="4" s="1"/>
  <c r="BQ297" i="4"/>
  <c r="BR297" i="4" s="1"/>
  <c r="BQ257" i="4"/>
  <c r="BR257" i="4" s="1"/>
  <c r="BQ294" i="4"/>
  <c r="BR294" i="4" s="1"/>
  <c r="BQ157" i="4"/>
  <c r="BR157" i="4" s="1"/>
  <c r="BQ60" i="4"/>
  <c r="BR60" i="4" s="1"/>
  <c r="BQ191" i="4"/>
  <c r="BR191" i="4" s="1"/>
  <c r="BQ48" i="4"/>
  <c r="BR48" i="4" s="1"/>
  <c r="BS48" i="4" s="1"/>
  <c r="BQ281" i="4"/>
  <c r="BR281" i="4" s="1"/>
  <c r="BQ176" i="4"/>
  <c r="BR176" i="4" s="1"/>
  <c r="BQ30" i="4"/>
  <c r="BR30" i="4" s="1"/>
  <c r="BQ196" i="4"/>
  <c r="BR196" i="4" s="1"/>
  <c r="BQ203" i="4"/>
  <c r="BR203" i="4" s="1"/>
  <c r="BQ255" i="4"/>
  <c r="BR255" i="4" s="1"/>
  <c r="BQ249" i="4"/>
  <c r="BR249" i="4" s="1"/>
  <c r="BQ253" i="4"/>
  <c r="BR253" i="4" s="1"/>
  <c r="BQ24" i="4"/>
  <c r="BR24" i="4" s="1"/>
  <c r="BQ211" i="4"/>
  <c r="BR211" i="4" s="1"/>
  <c r="BQ171" i="4"/>
  <c r="BR171" i="4" s="1"/>
  <c r="BQ42" i="4"/>
  <c r="BR42" i="4" s="1"/>
  <c r="BQ103" i="4"/>
  <c r="BR103" i="4" s="1"/>
  <c r="BQ13" i="4"/>
  <c r="BR13" i="4" s="1"/>
  <c r="BQ202" i="4"/>
  <c r="BR202" i="4" s="1"/>
  <c r="BQ247" i="4"/>
  <c r="BR247" i="4" s="1"/>
  <c r="BQ229" i="4"/>
  <c r="BR229" i="4" s="1"/>
  <c r="BQ109" i="4"/>
  <c r="BR109" i="4" s="1"/>
  <c r="BQ61" i="4"/>
  <c r="BR61" i="4" s="1"/>
  <c r="BQ213" i="4"/>
  <c r="BR213" i="4" s="1"/>
  <c r="BQ9" i="4"/>
  <c r="BR9" i="4" s="1"/>
  <c r="BQ296" i="4"/>
  <c r="BR296" i="4" s="1"/>
  <c r="BQ46" i="4"/>
  <c r="BR46" i="4" s="1"/>
  <c r="BQ237" i="4"/>
  <c r="BR237" i="4" s="1"/>
  <c r="BQ268" i="4"/>
  <c r="BR268" i="4" s="1"/>
  <c r="BQ102" i="4"/>
  <c r="BR102" i="4" s="1"/>
  <c r="BQ75" i="4"/>
  <c r="BR75" i="4" s="1"/>
  <c r="BQ212" i="4"/>
  <c r="BR212" i="4" s="1"/>
  <c r="BQ279" i="4"/>
  <c r="BR279" i="4" s="1"/>
  <c r="BQ148" i="4"/>
  <c r="BR148" i="4" s="1"/>
  <c r="BQ101" i="4"/>
  <c r="BR101" i="4" s="1"/>
  <c r="BQ49" i="4"/>
  <c r="BR49" i="4" s="1"/>
  <c r="BS49" i="4" s="1"/>
  <c r="BQ82" i="4"/>
  <c r="BR82" i="4" s="1"/>
  <c r="BQ190" i="4"/>
  <c r="BR190" i="4" s="1"/>
  <c r="BQ235" i="4"/>
  <c r="BR235" i="4" s="1"/>
  <c r="BQ187" i="4"/>
  <c r="BR187" i="4" s="1"/>
  <c r="BQ85" i="4"/>
  <c r="BR85" i="4" s="1"/>
  <c r="BQ217" i="4"/>
  <c r="BR217" i="4" s="1"/>
  <c r="BQ197" i="4"/>
  <c r="BR197" i="4" s="1"/>
  <c r="BQ55" i="4"/>
  <c r="BR55" i="4" s="1"/>
  <c r="BQ167" i="4"/>
  <c r="BR167" i="4" s="1"/>
  <c r="BQ127" i="4"/>
  <c r="BR127" i="4" s="1"/>
  <c r="BQ278" i="4"/>
  <c r="BR278" i="4" s="1"/>
  <c r="BQ208" i="4"/>
  <c r="BR208" i="4" s="1"/>
  <c r="BQ84" i="4"/>
  <c r="BR84" i="4" s="1"/>
  <c r="BQ100" i="4"/>
  <c r="BR100" i="4" s="1"/>
  <c r="BQ89" i="4"/>
  <c r="BR89" i="4" s="1"/>
  <c r="BQ155" i="4"/>
  <c r="BR155" i="4" s="1"/>
  <c r="BQ95" i="4"/>
  <c r="BR95" i="4" s="1"/>
  <c r="BQ305" i="4"/>
  <c r="BR305" i="4" s="1"/>
  <c r="BQ154" i="4"/>
  <c r="BR154" i="4" s="1"/>
  <c r="BQ47" i="4"/>
  <c r="BR47" i="4" s="1"/>
  <c r="BQ137" i="4"/>
  <c r="BR137" i="4" s="1"/>
  <c r="BQ234" i="4"/>
  <c r="BR234" i="4" s="1"/>
  <c r="BQ62" i="4"/>
  <c r="BR62" i="4" s="1"/>
  <c r="BQ104" i="4"/>
  <c r="BR104" i="4" s="1"/>
  <c r="BQ262" i="4"/>
  <c r="BR262" i="4" s="1"/>
  <c r="BQ73" i="4"/>
  <c r="BR73" i="4" s="1"/>
  <c r="BQ111" i="4"/>
  <c r="BR111" i="4" s="1"/>
  <c r="BQ244" i="4"/>
  <c r="BR244" i="4" s="1"/>
  <c r="BQ50" i="4"/>
  <c r="BR50" i="4" s="1"/>
  <c r="BQ35" i="4"/>
  <c r="BR35" i="4" s="1"/>
  <c r="BQ165" i="4"/>
  <c r="BR165" i="4" s="1"/>
  <c r="BQ124" i="4"/>
  <c r="BR124" i="4" s="1"/>
  <c r="BQ43" i="4"/>
  <c r="BR43" i="4" s="1"/>
  <c r="BQ11" i="4"/>
  <c r="BR11" i="4" s="1"/>
  <c r="BQ90" i="4"/>
  <c r="BR90" i="4" s="1"/>
  <c r="BQ184" i="4"/>
  <c r="BR184" i="4" s="1"/>
  <c r="BQ185" i="4"/>
  <c r="BR185" i="4" s="1"/>
  <c r="BQ153" i="4"/>
  <c r="BR153" i="4" s="1"/>
  <c r="BQ159" i="4"/>
  <c r="BR159" i="4" s="1"/>
  <c r="BQ218" i="4"/>
  <c r="BR218" i="4" s="1"/>
  <c r="BQ17" i="4"/>
  <c r="BR17" i="4" s="1"/>
  <c r="BQ18" i="4"/>
  <c r="BR18" i="4" s="1"/>
  <c r="BQ143" i="4"/>
  <c r="BR143" i="4" s="1"/>
  <c r="BQ21" i="4"/>
  <c r="BR21" i="4" s="1"/>
  <c r="BQ264" i="4"/>
  <c r="BR264" i="4" s="1"/>
  <c r="BQ65" i="4"/>
  <c r="BR65" i="4" s="1"/>
  <c r="BQ192" i="4"/>
  <c r="BR192" i="4" s="1"/>
  <c r="BQ96" i="4"/>
  <c r="BR96" i="4" s="1"/>
  <c r="BQ162" i="4"/>
  <c r="BR162" i="4" s="1"/>
  <c r="BQ240" i="4"/>
  <c r="BR240" i="4" s="1"/>
  <c r="BQ63" i="4"/>
  <c r="BR63" i="4" s="1"/>
  <c r="BQ256" i="4"/>
  <c r="BR256" i="4" s="1"/>
  <c r="BQ233" i="4"/>
  <c r="BR233" i="4" s="1"/>
  <c r="BQ239" i="4"/>
  <c r="BR239" i="4" s="1"/>
  <c r="BQ67" i="4"/>
  <c r="BR67" i="4" s="1"/>
  <c r="BQ206" i="4"/>
  <c r="BR206" i="4" s="1"/>
  <c r="BQ91" i="4"/>
  <c r="BR91" i="4" s="1"/>
  <c r="BQ302" i="4"/>
  <c r="BR302" i="4" s="1"/>
  <c r="BQ10" i="4"/>
  <c r="BR10" i="4" s="1"/>
  <c r="BQ112" i="4"/>
  <c r="BR112" i="4" s="1"/>
  <c r="BQ163" i="4"/>
  <c r="BR163" i="4" s="1"/>
  <c r="BQ7" i="4"/>
  <c r="BS10" i="4" l="1"/>
  <c r="BS143" i="4"/>
  <c r="BS111" i="4"/>
  <c r="BS278" i="4"/>
  <c r="BS75" i="4"/>
  <c r="BS249" i="4"/>
  <c r="BS132" i="4"/>
  <c r="BS280" i="4"/>
  <c r="BS263" i="4"/>
  <c r="BS161" i="4"/>
  <c r="BS26" i="4"/>
  <c r="BS27" i="4"/>
  <c r="BS267" i="4"/>
  <c r="BS110" i="4"/>
  <c r="BS145" i="4"/>
  <c r="BS51" i="4"/>
  <c r="BS32" i="4"/>
  <c r="BS301" i="4"/>
  <c r="BS34" i="4"/>
  <c r="BS65" i="4"/>
  <c r="BS305" i="4"/>
  <c r="BS148" i="4"/>
  <c r="BS211" i="4"/>
  <c r="BS60" i="4"/>
  <c r="BS297" i="4"/>
  <c r="BS87" i="4"/>
  <c r="BS243" i="4"/>
  <c r="BS205" i="4"/>
  <c r="BS295" i="4"/>
  <c r="BS69" i="4"/>
  <c r="BS74" i="4"/>
  <c r="BS150" i="4"/>
  <c r="BS126" i="4"/>
  <c r="BS146" i="4"/>
  <c r="BS133" i="4"/>
  <c r="BS114" i="4"/>
  <c r="BS144" i="4"/>
  <c r="BS54" i="4"/>
  <c r="BS52" i="4"/>
  <c r="BS271" i="4"/>
  <c r="BS147" i="4"/>
  <c r="BS179" i="4"/>
  <c r="BS131" i="4"/>
  <c r="BS284" i="4"/>
  <c r="BS8" i="4"/>
  <c r="BS78" i="4"/>
  <c r="BS241" i="4"/>
  <c r="BS188" i="4"/>
  <c r="BS175" i="4"/>
  <c r="BS299" i="4"/>
  <c r="BS25" i="4"/>
  <c r="BS31" i="4"/>
  <c r="BS189" i="4"/>
  <c r="BS71" i="4"/>
  <c r="BS221" i="4"/>
  <c r="BS258" i="4"/>
  <c r="BS215" i="4"/>
  <c r="BS260" i="4"/>
  <c r="BS134" i="4"/>
  <c r="BS304" i="4"/>
  <c r="BS201" i="4"/>
  <c r="BS81" i="4"/>
  <c r="BS158" i="4"/>
  <c r="BS106" i="4"/>
  <c r="BS209" i="4"/>
  <c r="BS94" i="4"/>
  <c r="BS242" i="4"/>
  <c r="BS138" i="4"/>
  <c r="BS285" i="4"/>
  <c r="BS169" i="4"/>
  <c r="BS142" i="4"/>
  <c r="BS139" i="4"/>
  <c r="BS63" i="4"/>
  <c r="BS159" i="4"/>
  <c r="BS165" i="4"/>
  <c r="BS154" i="4"/>
  <c r="BS197" i="4"/>
  <c r="BS101" i="4"/>
  <c r="BS61" i="4"/>
  <c r="BS171" i="4"/>
  <c r="BS191" i="4"/>
  <c r="BS182" i="4"/>
  <c r="BS125" i="4"/>
  <c r="BS222" i="4"/>
  <c r="BS195" i="4"/>
  <c r="BS270" i="4"/>
  <c r="BS250" i="4"/>
  <c r="BS123" i="4"/>
  <c r="BS289" i="4"/>
  <c r="BS273" i="4"/>
  <c r="BS277" i="4"/>
  <c r="BS266" i="4"/>
  <c r="BS80" i="4"/>
  <c r="BS300" i="4"/>
  <c r="BS199" i="4"/>
  <c r="BS246" i="4"/>
  <c r="BS92" i="4"/>
  <c r="BS136" i="4"/>
  <c r="BS33" i="4"/>
  <c r="BS225" i="4"/>
  <c r="BS302" i="4"/>
  <c r="BS240" i="4"/>
  <c r="BS153" i="4"/>
  <c r="BS35" i="4"/>
  <c r="BS234" i="4"/>
  <c r="BS127" i="4"/>
  <c r="BS190" i="4"/>
  <c r="BS102" i="4"/>
  <c r="BS109" i="4"/>
  <c r="BS176" i="4"/>
  <c r="BS163" i="4"/>
  <c r="BS91" i="4"/>
  <c r="BS233" i="4"/>
  <c r="BS162" i="4"/>
  <c r="BS264" i="4"/>
  <c r="BS17" i="4"/>
  <c r="BS185" i="4"/>
  <c r="BS43" i="4"/>
  <c r="BS50" i="4"/>
  <c r="BS262" i="4"/>
  <c r="BS137" i="4"/>
  <c r="BS95" i="4"/>
  <c r="BS84" i="4"/>
  <c r="BS167" i="4"/>
  <c r="BS85" i="4"/>
  <c r="BS82" i="4"/>
  <c r="BS279" i="4"/>
  <c r="BS268" i="4"/>
  <c r="BS9" i="4"/>
  <c r="BS229" i="4"/>
  <c r="BS103" i="4"/>
  <c r="BS24" i="4"/>
  <c r="BS203" i="4"/>
  <c r="BS281" i="4"/>
  <c r="BS157" i="4"/>
  <c r="BS226" i="4"/>
  <c r="BS99" i="4"/>
  <c r="BS14" i="4"/>
  <c r="BS128" i="4"/>
  <c r="BS86" i="4"/>
  <c r="BS37" i="4"/>
  <c r="BS108" i="4"/>
  <c r="BS272" i="4"/>
  <c r="BS287" i="4"/>
  <c r="BS227" i="4"/>
  <c r="BS177" i="4"/>
  <c r="BS290" i="4"/>
  <c r="BS135" i="4"/>
  <c r="BS261" i="4"/>
  <c r="BS66" i="4"/>
  <c r="BS44" i="4"/>
  <c r="BS180" i="4"/>
  <c r="BS115" i="4"/>
  <c r="BS160" i="4"/>
  <c r="BS200" i="4"/>
  <c r="BS282" i="4"/>
  <c r="BS120" i="4"/>
  <c r="BS20" i="4"/>
  <c r="BS129" i="4"/>
  <c r="BS107" i="4"/>
  <c r="BS291" i="4"/>
  <c r="BS166" i="4"/>
  <c r="BS259" i="4"/>
  <c r="BS204" i="4"/>
  <c r="BS228" i="4"/>
  <c r="BS77" i="4"/>
  <c r="BS207" i="4"/>
  <c r="BS194" i="4"/>
  <c r="BS122" i="4"/>
  <c r="BS83" i="4"/>
  <c r="BS168" i="4"/>
  <c r="BS121" i="4"/>
  <c r="BS292" i="4"/>
  <c r="BS88" i="4"/>
  <c r="BS119" i="4"/>
  <c r="BS36" i="4"/>
  <c r="BS170" i="4"/>
  <c r="BS151" i="4"/>
  <c r="BS59" i="4"/>
  <c r="BS174" i="4"/>
  <c r="BS251" i="4"/>
  <c r="BS238" i="4"/>
  <c r="BS193" i="4"/>
  <c r="BS230" i="4"/>
  <c r="BS56" i="4"/>
  <c r="BS67" i="4"/>
  <c r="BS192" i="4"/>
  <c r="BS90" i="4"/>
  <c r="BS62" i="4"/>
  <c r="BS89" i="4"/>
  <c r="BS235" i="4"/>
  <c r="BS46" i="4"/>
  <c r="BS202" i="4"/>
  <c r="BS30" i="4"/>
  <c r="BS257" i="4"/>
  <c r="BS98" i="4"/>
  <c r="BS152" i="4"/>
  <c r="BS93" i="4"/>
  <c r="BS214" i="4"/>
  <c r="BS149" i="4"/>
  <c r="BS252" i="4"/>
  <c r="BS298" i="4"/>
  <c r="BS183" i="4"/>
  <c r="BS156" i="4"/>
  <c r="BS293" i="4"/>
  <c r="BS181" i="4"/>
  <c r="BS15" i="4"/>
  <c r="BS178" i="4"/>
  <c r="BS276" i="4"/>
  <c r="BS265" i="4"/>
  <c r="BS105" i="4"/>
  <c r="BS117" i="4"/>
  <c r="BS141" i="4"/>
  <c r="BQ6" i="4"/>
  <c r="BR7" i="4"/>
  <c r="BS239" i="4"/>
  <c r="BS18" i="4"/>
  <c r="BS11" i="4"/>
  <c r="BS73" i="4"/>
  <c r="BS100" i="4"/>
  <c r="BS217" i="4"/>
  <c r="BS296" i="4"/>
  <c r="BS13" i="4"/>
  <c r="BS255" i="4"/>
  <c r="BS112" i="4"/>
  <c r="BS206" i="4"/>
  <c r="BS256" i="4"/>
  <c r="BS96" i="4"/>
  <c r="BS21" i="4"/>
  <c r="BS218" i="4"/>
  <c r="BS184" i="4"/>
  <c r="BS124" i="4"/>
  <c r="BS244" i="4"/>
  <c r="BS104" i="4"/>
  <c r="BS47" i="4"/>
  <c r="BS155" i="4"/>
  <c r="BS208" i="4"/>
  <c r="BS55" i="4"/>
  <c r="BS187" i="4"/>
  <c r="BS212" i="4"/>
  <c r="BS237" i="4"/>
  <c r="BS213" i="4"/>
  <c r="BS247" i="4"/>
  <c r="BS42" i="4"/>
  <c r="BS253" i="4"/>
  <c r="BS196" i="4"/>
  <c r="BS294" i="4"/>
  <c r="BS232" i="4"/>
  <c r="BS97" i="4"/>
  <c r="BS275" i="4"/>
  <c r="BS79" i="4"/>
  <c r="BS12" i="4"/>
  <c r="BS140" i="4"/>
  <c r="BS173" i="4"/>
  <c r="BS283" i="4"/>
  <c r="BS164" i="4"/>
  <c r="BS286" i="4"/>
  <c r="BS53" i="4"/>
  <c r="BS223" i="4"/>
  <c r="BS113" i="4"/>
  <c r="BS70" i="4"/>
  <c r="BS38" i="4"/>
  <c r="BS216" i="4"/>
  <c r="BS254" i="4"/>
  <c r="BS224" i="4"/>
  <c r="BS28" i="4"/>
  <c r="BS245" i="4"/>
  <c r="BS58" i="4"/>
  <c r="BS130" i="4"/>
  <c r="BS57" i="4"/>
  <c r="BS172" i="4"/>
  <c r="BS219" i="4"/>
  <c r="BS231" i="4"/>
  <c r="BS40" i="4"/>
  <c r="BS210" i="4"/>
  <c r="BS288" i="4"/>
  <c r="BS29" i="4"/>
  <c r="BS19" i="4"/>
  <c r="BS198" i="4"/>
  <c r="BS269" i="4"/>
  <c r="BS76" i="4"/>
  <c r="BS236" i="4"/>
  <c r="BS64" i="4"/>
  <c r="BS186" i="4"/>
  <c r="BS303" i="4"/>
  <c r="BS22" i="4"/>
  <c r="BS118" i="4"/>
  <c r="BS274" i="4"/>
  <c r="BS116" i="4"/>
  <c r="Z116" i="5" s="1"/>
  <c r="BS23" i="4"/>
  <c r="BS248" i="4"/>
  <c r="BS68" i="4"/>
  <c r="BS16" i="4"/>
  <c r="Z16" i="5" s="1"/>
  <c r="BS306" i="4"/>
  <c r="D220" i="5" l="1"/>
  <c r="Y220" i="5"/>
  <c r="Q220" i="5"/>
  <c r="P220" i="5"/>
  <c r="G220" i="5"/>
  <c r="W220" i="5"/>
  <c r="L220" i="5"/>
  <c r="V220" i="5"/>
  <c r="K220" i="5"/>
  <c r="U220" i="5"/>
  <c r="M220" i="5"/>
  <c r="E220" i="5"/>
  <c r="J220" i="5"/>
  <c r="I220" i="5"/>
  <c r="O220" i="5"/>
  <c r="F220" i="5"/>
  <c r="H220" i="5"/>
  <c r="S220" i="5"/>
  <c r="R220" i="5"/>
  <c r="T220" i="5"/>
  <c r="N220" i="5"/>
  <c r="C220" i="5"/>
  <c r="X220" i="5"/>
  <c r="Z220" i="5"/>
  <c r="BT248" i="4"/>
  <c r="F248" i="5"/>
  <c r="J248" i="5"/>
  <c r="G248" i="5"/>
  <c r="N248" i="5"/>
  <c r="X248" i="5"/>
  <c r="M248" i="5"/>
  <c r="D248" i="5"/>
  <c r="U248" i="5"/>
  <c r="O248" i="5"/>
  <c r="P248" i="5"/>
  <c r="K248" i="5"/>
  <c r="V248" i="5"/>
  <c r="C248" i="5"/>
  <c r="T248" i="5"/>
  <c r="I248" i="5"/>
  <c r="Y248" i="5"/>
  <c r="H248" i="5"/>
  <c r="E248" i="5"/>
  <c r="R248" i="5"/>
  <c r="L248" i="5"/>
  <c r="Q248" i="5"/>
  <c r="S248" i="5"/>
  <c r="W248" i="5"/>
  <c r="P303" i="5"/>
  <c r="C303" i="5"/>
  <c r="BT303" i="4"/>
  <c r="Q303" i="5"/>
  <c r="S303" i="5"/>
  <c r="Y303" i="5"/>
  <c r="G303" i="5"/>
  <c r="O303" i="5"/>
  <c r="V303" i="5"/>
  <c r="L303" i="5"/>
  <c r="K303" i="5"/>
  <c r="D303" i="5"/>
  <c r="H303" i="5"/>
  <c r="T303" i="5"/>
  <c r="M303" i="5"/>
  <c r="I303" i="5"/>
  <c r="J303" i="5"/>
  <c r="U303" i="5"/>
  <c r="N303" i="5"/>
  <c r="E303" i="5"/>
  <c r="X303" i="5"/>
  <c r="F303" i="5"/>
  <c r="R303" i="5"/>
  <c r="W303" i="5"/>
  <c r="P76" i="5"/>
  <c r="R76" i="5"/>
  <c r="C76" i="5"/>
  <c r="M76" i="5"/>
  <c r="L76" i="5"/>
  <c r="N76" i="5"/>
  <c r="T76" i="5"/>
  <c r="K76" i="5"/>
  <c r="I76" i="5"/>
  <c r="Y76" i="5"/>
  <c r="H76" i="5"/>
  <c r="F76" i="5"/>
  <c r="J76" i="5"/>
  <c r="O76" i="5"/>
  <c r="E76" i="5"/>
  <c r="S76" i="5"/>
  <c r="G76" i="5"/>
  <c r="BT76" i="4"/>
  <c r="U76" i="5"/>
  <c r="D76" i="5"/>
  <c r="Q76" i="5"/>
  <c r="V76" i="5"/>
  <c r="X76" i="5"/>
  <c r="W76" i="5"/>
  <c r="U29" i="5"/>
  <c r="C29" i="5"/>
  <c r="G29" i="5"/>
  <c r="P29" i="5"/>
  <c r="R29" i="5"/>
  <c r="L29" i="5"/>
  <c r="M29" i="5"/>
  <c r="N29" i="5"/>
  <c r="H29" i="5"/>
  <c r="Y29" i="5"/>
  <c r="D29" i="5"/>
  <c r="J29" i="5"/>
  <c r="O29" i="5"/>
  <c r="E29" i="5"/>
  <c r="T29" i="5"/>
  <c r="F29" i="5"/>
  <c r="BT29" i="4"/>
  <c r="I29" i="5"/>
  <c r="K29" i="5"/>
  <c r="S29" i="5"/>
  <c r="Q29" i="5"/>
  <c r="V29" i="5"/>
  <c r="X29" i="5"/>
  <c r="W29" i="5"/>
  <c r="O40" i="5"/>
  <c r="E40" i="5"/>
  <c r="BT40" i="4"/>
  <c r="U40" i="5"/>
  <c r="D40" i="5"/>
  <c r="T40" i="5"/>
  <c r="G40" i="5"/>
  <c r="R40" i="5"/>
  <c r="N40" i="5"/>
  <c r="P40" i="5"/>
  <c r="Y40" i="5"/>
  <c r="F40" i="5"/>
  <c r="S40" i="5"/>
  <c r="M40" i="5"/>
  <c r="I40" i="5"/>
  <c r="Q40" i="5"/>
  <c r="V40" i="5"/>
  <c r="K40" i="5"/>
  <c r="C40" i="5"/>
  <c r="H40" i="5"/>
  <c r="L40" i="5"/>
  <c r="X40" i="5"/>
  <c r="J40" i="5"/>
  <c r="W40" i="5"/>
  <c r="K57" i="5"/>
  <c r="M57" i="5"/>
  <c r="D57" i="5"/>
  <c r="V57" i="5"/>
  <c r="S57" i="5"/>
  <c r="R57" i="5"/>
  <c r="L57" i="5"/>
  <c r="J57" i="5"/>
  <c r="BT57" i="4"/>
  <c r="N57" i="5"/>
  <c r="Y57" i="5"/>
  <c r="H57" i="5"/>
  <c r="I57" i="5"/>
  <c r="U57" i="5"/>
  <c r="G57" i="5"/>
  <c r="E57" i="5"/>
  <c r="O57" i="5"/>
  <c r="C57" i="5"/>
  <c r="X57" i="5"/>
  <c r="Q57" i="5"/>
  <c r="P57" i="5"/>
  <c r="F57" i="5"/>
  <c r="T57" i="5"/>
  <c r="W57" i="5"/>
  <c r="F28" i="5"/>
  <c r="Q28" i="5"/>
  <c r="S28" i="5"/>
  <c r="E28" i="5"/>
  <c r="K28" i="5"/>
  <c r="Y28" i="5"/>
  <c r="H28" i="5"/>
  <c r="D28" i="5"/>
  <c r="T28" i="5"/>
  <c r="G28" i="5"/>
  <c r="N28" i="5"/>
  <c r="P28" i="5"/>
  <c r="BT28" i="4"/>
  <c r="J28" i="5"/>
  <c r="C28" i="5"/>
  <c r="L28" i="5"/>
  <c r="O28" i="5"/>
  <c r="R28" i="5"/>
  <c r="I28" i="5"/>
  <c r="U28" i="5"/>
  <c r="V28" i="5"/>
  <c r="M28" i="5"/>
  <c r="X28" i="5"/>
  <c r="W28" i="5"/>
  <c r="BT113" i="4"/>
  <c r="I113" i="5"/>
  <c r="U113" i="5"/>
  <c r="F113" i="5"/>
  <c r="N113" i="5"/>
  <c r="R113" i="5"/>
  <c r="C113" i="5"/>
  <c r="G113" i="5"/>
  <c r="P113" i="5"/>
  <c r="H113" i="5"/>
  <c r="M113" i="5"/>
  <c r="K113" i="5"/>
  <c r="J113" i="5"/>
  <c r="E113" i="5"/>
  <c r="Q113" i="5"/>
  <c r="Y113" i="5"/>
  <c r="S113" i="5"/>
  <c r="L113" i="5"/>
  <c r="D113" i="5"/>
  <c r="O113" i="5"/>
  <c r="V113" i="5"/>
  <c r="T113" i="5"/>
  <c r="X113" i="5"/>
  <c r="W113" i="5"/>
  <c r="J164" i="5"/>
  <c r="O164" i="5"/>
  <c r="C164" i="5"/>
  <c r="I164" i="5"/>
  <c r="Y164" i="5"/>
  <c r="H164" i="5"/>
  <c r="S164" i="5"/>
  <c r="Q164" i="5"/>
  <c r="M164" i="5"/>
  <c r="P164" i="5"/>
  <c r="L164" i="5"/>
  <c r="F164" i="5"/>
  <c r="U164" i="5"/>
  <c r="N164" i="5"/>
  <c r="T164" i="5"/>
  <c r="V164" i="5"/>
  <c r="D164" i="5"/>
  <c r="G164" i="5"/>
  <c r="BT164" i="4"/>
  <c r="R164" i="5"/>
  <c r="E164" i="5"/>
  <c r="K164" i="5"/>
  <c r="X164" i="5"/>
  <c r="W164" i="5"/>
  <c r="S140" i="5"/>
  <c r="Q140" i="5"/>
  <c r="L140" i="5"/>
  <c r="U140" i="5"/>
  <c r="I140" i="5"/>
  <c r="Y140" i="5"/>
  <c r="H140" i="5"/>
  <c r="F140" i="5"/>
  <c r="M140" i="5"/>
  <c r="P140" i="5"/>
  <c r="E140" i="5"/>
  <c r="V140" i="5"/>
  <c r="BT140" i="4"/>
  <c r="D140" i="5"/>
  <c r="T140" i="5"/>
  <c r="G140" i="5"/>
  <c r="R140" i="5"/>
  <c r="N140" i="5"/>
  <c r="K140" i="5"/>
  <c r="J140" i="5"/>
  <c r="O140" i="5"/>
  <c r="C140" i="5"/>
  <c r="X140" i="5"/>
  <c r="W140" i="5"/>
  <c r="K97" i="5"/>
  <c r="C97" i="5"/>
  <c r="R97" i="5"/>
  <c r="G97" i="5"/>
  <c r="E97" i="5"/>
  <c r="S97" i="5"/>
  <c r="O97" i="5"/>
  <c r="D97" i="5"/>
  <c r="L97" i="5"/>
  <c r="N97" i="5"/>
  <c r="Y97" i="5"/>
  <c r="U97" i="5"/>
  <c r="Q97" i="5"/>
  <c r="V97" i="5"/>
  <c r="I97" i="5"/>
  <c r="J97" i="5"/>
  <c r="X97" i="5"/>
  <c r="H97" i="5"/>
  <c r="P97" i="5"/>
  <c r="T97" i="5"/>
  <c r="BT97" i="4"/>
  <c r="M97" i="5"/>
  <c r="F97" i="5"/>
  <c r="W97" i="5"/>
  <c r="BT253" i="4"/>
  <c r="I253" i="5"/>
  <c r="G253" i="5"/>
  <c r="O253" i="5"/>
  <c r="H253" i="5"/>
  <c r="X253" i="5"/>
  <c r="R253" i="5"/>
  <c r="C253" i="5"/>
  <c r="P253" i="5"/>
  <c r="U253" i="5"/>
  <c r="E253" i="5"/>
  <c r="M253" i="5"/>
  <c r="N253" i="5"/>
  <c r="F253" i="5"/>
  <c r="T253" i="5"/>
  <c r="Q253" i="5"/>
  <c r="Y253" i="5"/>
  <c r="D253" i="5"/>
  <c r="K253" i="5"/>
  <c r="S253" i="5"/>
  <c r="V253" i="5"/>
  <c r="J253" i="5"/>
  <c r="L253" i="5"/>
  <c r="W253" i="5"/>
  <c r="D237" i="5"/>
  <c r="S237" i="5"/>
  <c r="R237" i="5"/>
  <c r="P237" i="5"/>
  <c r="O237" i="5"/>
  <c r="H237" i="5"/>
  <c r="M237" i="5"/>
  <c r="E237" i="5"/>
  <c r="Y237" i="5"/>
  <c r="BT237" i="4"/>
  <c r="I237" i="5"/>
  <c r="J237" i="5"/>
  <c r="F237" i="5"/>
  <c r="N237" i="5"/>
  <c r="K237" i="5"/>
  <c r="C237" i="5"/>
  <c r="G237" i="5"/>
  <c r="Q237" i="5"/>
  <c r="U237" i="5"/>
  <c r="V237" i="5"/>
  <c r="T237" i="5"/>
  <c r="L237" i="5"/>
  <c r="X237" i="5"/>
  <c r="W237" i="5"/>
  <c r="N155" i="5"/>
  <c r="P155" i="5"/>
  <c r="K155" i="5"/>
  <c r="C155" i="5"/>
  <c r="T155" i="5"/>
  <c r="Y155" i="5"/>
  <c r="F155" i="5"/>
  <c r="R155" i="5"/>
  <c r="J155" i="5"/>
  <c r="U155" i="5"/>
  <c r="L155" i="5"/>
  <c r="G155" i="5"/>
  <c r="D155" i="5"/>
  <c r="E155" i="5"/>
  <c r="I155" i="5"/>
  <c r="O155" i="5"/>
  <c r="M155" i="5"/>
  <c r="X155" i="5"/>
  <c r="H155" i="5"/>
  <c r="BT155" i="4"/>
  <c r="S155" i="5"/>
  <c r="V155" i="5"/>
  <c r="Q155" i="5"/>
  <c r="W155" i="5"/>
  <c r="I124" i="5"/>
  <c r="H124" i="5"/>
  <c r="N124" i="5"/>
  <c r="C124" i="5"/>
  <c r="L124" i="5"/>
  <c r="J124" i="5"/>
  <c r="R124" i="5"/>
  <c r="T124" i="5"/>
  <c r="Y124" i="5"/>
  <c r="G124" i="5"/>
  <c r="BT124" i="4"/>
  <c r="F124" i="5"/>
  <c r="U124" i="5"/>
  <c r="O124" i="5"/>
  <c r="M124" i="5"/>
  <c r="D124" i="5"/>
  <c r="E124" i="5"/>
  <c r="P124" i="5"/>
  <c r="S124" i="5"/>
  <c r="K124" i="5"/>
  <c r="Q124" i="5"/>
  <c r="V124" i="5"/>
  <c r="X124" i="5"/>
  <c r="W124" i="5"/>
  <c r="BT96" i="4"/>
  <c r="I96" i="5"/>
  <c r="M96" i="5"/>
  <c r="G96" i="5"/>
  <c r="R96" i="5"/>
  <c r="K96" i="5"/>
  <c r="P96" i="5"/>
  <c r="D96" i="5"/>
  <c r="C96" i="5"/>
  <c r="O96" i="5"/>
  <c r="E96" i="5"/>
  <c r="Q96" i="5"/>
  <c r="U96" i="5"/>
  <c r="J96" i="5"/>
  <c r="T96" i="5"/>
  <c r="Y96" i="5"/>
  <c r="N96" i="5"/>
  <c r="L96" i="5"/>
  <c r="H96" i="5"/>
  <c r="F96" i="5"/>
  <c r="S96" i="5"/>
  <c r="V96" i="5"/>
  <c r="X96" i="5"/>
  <c r="W96" i="5"/>
  <c r="U296" i="5"/>
  <c r="K296" i="5"/>
  <c r="C296" i="5"/>
  <c r="N296" i="5"/>
  <c r="Q296" i="5"/>
  <c r="Y296" i="5"/>
  <c r="H296" i="5"/>
  <c r="S296" i="5"/>
  <c r="J296" i="5"/>
  <c r="M296" i="5"/>
  <c r="I296" i="5"/>
  <c r="O296" i="5"/>
  <c r="BT296" i="4"/>
  <c r="F296" i="5"/>
  <c r="R296" i="5"/>
  <c r="V296" i="5"/>
  <c r="T296" i="5"/>
  <c r="P296" i="5"/>
  <c r="E296" i="5"/>
  <c r="G296" i="5"/>
  <c r="D296" i="5"/>
  <c r="L296" i="5"/>
  <c r="X296" i="5"/>
  <c r="W296" i="5"/>
  <c r="O11" i="5"/>
  <c r="H11" i="5"/>
  <c r="T11" i="5"/>
  <c r="D11" i="5"/>
  <c r="F11" i="5"/>
  <c r="N11" i="5"/>
  <c r="M11" i="5"/>
  <c r="C11" i="5"/>
  <c r="K11" i="5"/>
  <c r="G11" i="5"/>
  <c r="Y11" i="5"/>
  <c r="E11" i="5"/>
  <c r="U11" i="5"/>
  <c r="L11" i="5"/>
  <c r="J11" i="5"/>
  <c r="Q11" i="5"/>
  <c r="P11" i="5"/>
  <c r="BT11" i="4"/>
  <c r="S11" i="5"/>
  <c r="I11" i="5"/>
  <c r="R11" i="5"/>
  <c r="V11" i="5"/>
  <c r="X11" i="5"/>
  <c r="W11" i="5"/>
  <c r="BT105" i="4"/>
  <c r="I105" i="5"/>
  <c r="S105" i="5"/>
  <c r="H105" i="5"/>
  <c r="L105" i="5"/>
  <c r="C105" i="5"/>
  <c r="T105" i="5"/>
  <c r="F105" i="5"/>
  <c r="O105" i="5"/>
  <c r="J105" i="5"/>
  <c r="R105" i="5"/>
  <c r="G105" i="5"/>
  <c r="M105" i="5"/>
  <c r="E105" i="5"/>
  <c r="Y105" i="5"/>
  <c r="D105" i="5"/>
  <c r="P105" i="5"/>
  <c r="U105" i="5"/>
  <c r="N105" i="5"/>
  <c r="K105" i="5"/>
  <c r="Q105" i="5"/>
  <c r="V105" i="5"/>
  <c r="X105" i="5"/>
  <c r="W105" i="5"/>
  <c r="J15" i="5"/>
  <c r="N15" i="5"/>
  <c r="S15" i="5"/>
  <c r="BT15" i="4"/>
  <c r="I15" i="5"/>
  <c r="Y15" i="5"/>
  <c r="F15" i="5"/>
  <c r="G15" i="5"/>
  <c r="T15" i="5"/>
  <c r="H15" i="5"/>
  <c r="O15" i="5"/>
  <c r="V15" i="5"/>
  <c r="C15" i="5"/>
  <c r="D15" i="5"/>
  <c r="E15" i="5"/>
  <c r="R15" i="5"/>
  <c r="Q15" i="5"/>
  <c r="X15" i="5"/>
  <c r="M15" i="5"/>
  <c r="K15" i="5"/>
  <c r="U15" i="5"/>
  <c r="L15" i="5"/>
  <c r="P15" i="5"/>
  <c r="W15" i="5"/>
  <c r="M183" i="5"/>
  <c r="D183" i="5"/>
  <c r="J183" i="5"/>
  <c r="N183" i="5"/>
  <c r="T183" i="5"/>
  <c r="Y183" i="5"/>
  <c r="G183" i="5"/>
  <c r="O183" i="5"/>
  <c r="L183" i="5"/>
  <c r="BT183" i="4"/>
  <c r="K183" i="5"/>
  <c r="Q183" i="5"/>
  <c r="C183" i="5"/>
  <c r="P183" i="5"/>
  <c r="U183" i="5"/>
  <c r="X183" i="5"/>
  <c r="E183" i="5"/>
  <c r="R183" i="5"/>
  <c r="S183" i="5"/>
  <c r="F183" i="5"/>
  <c r="I183" i="5"/>
  <c r="V183" i="5"/>
  <c r="H183" i="5"/>
  <c r="W183" i="5"/>
  <c r="J214" i="5"/>
  <c r="U214" i="5"/>
  <c r="V214" i="5"/>
  <c r="Q214" i="5"/>
  <c r="O214" i="5"/>
  <c r="Y214" i="5"/>
  <c r="C214" i="5"/>
  <c r="I214" i="5"/>
  <c r="S214" i="5"/>
  <c r="E214" i="5"/>
  <c r="D214" i="5"/>
  <c r="N214" i="5"/>
  <c r="BT214" i="4"/>
  <c r="G214" i="5"/>
  <c r="F214" i="5"/>
  <c r="M214" i="5"/>
  <c r="H214" i="5"/>
  <c r="T214" i="5"/>
  <c r="P214" i="5"/>
  <c r="K214" i="5"/>
  <c r="L214" i="5"/>
  <c r="R214" i="5"/>
  <c r="X214" i="5"/>
  <c r="W214" i="5"/>
  <c r="R202" i="5"/>
  <c r="BT202" i="4"/>
  <c r="I202" i="5"/>
  <c r="J202" i="5"/>
  <c r="K202" i="5"/>
  <c r="U202" i="5"/>
  <c r="G202" i="5"/>
  <c r="S202" i="5"/>
  <c r="F202" i="5"/>
  <c r="Y202" i="5"/>
  <c r="D202" i="5"/>
  <c r="P202" i="5"/>
  <c r="L202" i="5"/>
  <c r="O202" i="5"/>
  <c r="C202" i="5"/>
  <c r="M202" i="5"/>
  <c r="T202" i="5"/>
  <c r="N202" i="5"/>
  <c r="H202" i="5"/>
  <c r="E202" i="5"/>
  <c r="Q202" i="5"/>
  <c r="V202" i="5"/>
  <c r="X202" i="5"/>
  <c r="W202" i="5"/>
  <c r="M62" i="5"/>
  <c r="BT62" i="4"/>
  <c r="G62" i="5"/>
  <c r="Q62" i="5"/>
  <c r="O62" i="5"/>
  <c r="Y62" i="5"/>
  <c r="C62" i="5"/>
  <c r="S62" i="5"/>
  <c r="L62" i="5"/>
  <c r="N62" i="5"/>
  <c r="F62" i="5"/>
  <c r="D62" i="5"/>
  <c r="E62" i="5"/>
  <c r="X62" i="5"/>
  <c r="R62" i="5"/>
  <c r="K62" i="5"/>
  <c r="V62" i="5"/>
  <c r="J62" i="5"/>
  <c r="T62" i="5"/>
  <c r="U62" i="5"/>
  <c r="P62" i="5"/>
  <c r="I62" i="5"/>
  <c r="H62" i="5"/>
  <c r="W62" i="5"/>
  <c r="H56" i="5"/>
  <c r="T56" i="5"/>
  <c r="BT56" i="4"/>
  <c r="J56" i="5"/>
  <c r="D56" i="5"/>
  <c r="C56" i="5"/>
  <c r="L56" i="5"/>
  <c r="O56" i="5"/>
  <c r="N56" i="5"/>
  <c r="M56" i="5"/>
  <c r="E56" i="5"/>
  <c r="P56" i="5"/>
  <c r="F56" i="5"/>
  <c r="S56" i="5"/>
  <c r="V56" i="5"/>
  <c r="R56" i="5"/>
  <c r="K56" i="5"/>
  <c r="U56" i="5"/>
  <c r="Q56" i="5"/>
  <c r="G56" i="5"/>
  <c r="I56" i="5"/>
  <c r="X56" i="5"/>
  <c r="W56" i="5"/>
  <c r="Y56" i="5"/>
  <c r="BT59" i="4"/>
  <c r="L59" i="5"/>
  <c r="U59" i="5"/>
  <c r="C59" i="5"/>
  <c r="N59" i="5"/>
  <c r="Q59" i="5"/>
  <c r="F59" i="5"/>
  <c r="T59" i="5"/>
  <c r="G59" i="5"/>
  <c r="S59" i="5"/>
  <c r="R59" i="5"/>
  <c r="K59" i="5"/>
  <c r="D59" i="5"/>
  <c r="V59" i="5"/>
  <c r="Y59" i="5"/>
  <c r="E59" i="5"/>
  <c r="O59" i="5"/>
  <c r="H59" i="5"/>
  <c r="I59" i="5"/>
  <c r="M59" i="5"/>
  <c r="J59" i="5"/>
  <c r="P59" i="5"/>
  <c r="X59" i="5"/>
  <c r="W59" i="5"/>
  <c r="U119" i="5"/>
  <c r="R119" i="5"/>
  <c r="O119" i="5"/>
  <c r="G119" i="5"/>
  <c r="S119" i="5"/>
  <c r="Y119" i="5"/>
  <c r="E119" i="5"/>
  <c r="I119" i="5"/>
  <c r="M119" i="5"/>
  <c r="Q119" i="5"/>
  <c r="P119" i="5"/>
  <c r="V119" i="5"/>
  <c r="BT119" i="4"/>
  <c r="H119" i="5"/>
  <c r="T119" i="5"/>
  <c r="D119" i="5"/>
  <c r="K119" i="5"/>
  <c r="C119" i="5"/>
  <c r="L119" i="5"/>
  <c r="J119" i="5"/>
  <c r="N119" i="5"/>
  <c r="F119" i="5"/>
  <c r="X119" i="5"/>
  <c r="W119" i="5"/>
  <c r="N168" i="5"/>
  <c r="G168" i="5"/>
  <c r="L168" i="5"/>
  <c r="D168" i="5"/>
  <c r="Y168" i="5"/>
  <c r="F168" i="5"/>
  <c r="V168" i="5"/>
  <c r="M168" i="5"/>
  <c r="BT168" i="4"/>
  <c r="K168" i="5"/>
  <c r="R168" i="5"/>
  <c r="C168" i="5"/>
  <c r="O168" i="5"/>
  <c r="P168" i="5"/>
  <c r="Q168" i="5"/>
  <c r="H168" i="5"/>
  <c r="T168" i="5"/>
  <c r="U168" i="5"/>
  <c r="E168" i="5"/>
  <c r="I168" i="5"/>
  <c r="S168" i="5"/>
  <c r="J168" i="5"/>
  <c r="X168" i="5"/>
  <c r="W168" i="5"/>
  <c r="E207" i="5"/>
  <c r="J207" i="5"/>
  <c r="K207" i="5"/>
  <c r="L207" i="5"/>
  <c r="M207" i="5"/>
  <c r="P207" i="5"/>
  <c r="N207" i="5"/>
  <c r="Y207" i="5"/>
  <c r="BT207" i="4"/>
  <c r="I207" i="5"/>
  <c r="U207" i="5"/>
  <c r="G207" i="5"/>
  <c r="Q207" i="5"/>
  <c r="F207" i="5"/>
  <c r="V207" i="5"/>
  <c r="D207" i="5"/>
  <c r="H207" i="5"/>
  <c r="C207" i="5"/>
  <c r="T207" i="5"/>
  <c r="S207" i="5"/>
  <c r="O207" i="5"/>
  <c r="R207" i="5"/>
  <c r="X207" i="5"/>
  <c r="W207" i="5"/>
  <c r="C259" i="5"/>
  <c r="G259" i="5"/>
  <c r="O259" i="5"/>
  <c r="K259" i="5"/>
  <c r="H259" i="5"/>
  <c r="N259" i="5"/>
  <c r="Q259" i="5"/>
  <c r="R259" i="5"/>
  <c r="M259" i="5"/>
  <c r="F259" i="5"/>
  <c r="S259" i="5"/>
  <c r="I259" i="5"/>
  <c r="E259" i="5"/>
  <c r="U259" i="5"/>
  <c r="V259" i="5"/>
  <c r="D259" i="5"/>
  <c r="L259" i="5"/>
  <c r="J259" i="5"/>
  <c r="T259" i="5"/>
  <c r="P259" i="5"/>
  <c r="BT259" i="4"/>
  <c r="Y259" i="5"/>
  <c r="X259" i="5"/>
  <c r="W259" i="5"/>
  <c r="O129" i="5"/>
  <c r="P129" i="5"/>
  <c r="G129" i="5"/>
  <c r="L129" i="5"/>
  <c r="H129" i="5"/>
  <c r="Y129" i="5"/>
  <c r="D129" i="5"/>
  <c r="R129" i="5"/>
  <c r="K129" i="5"/>
  <c r="U129" i="5"/>
  <c r="E129" i="5"/>
  <c r="Q129" i="5"/>
  <c r="BT129" i="4"/>
  <c r="I129" i="5"/>
  <c r="S129" i="5"/>
  <c r="M129" i="5"/>
  <c r="T129" i="5"/>
  <c r="N129" i="5"/>
  <c r="F129" i="5"/>
  <c r="C129" i="5"/>
  <c r="J129" i="5"/>
  <c r="V129" i="5"/>
  <c r="X129" i="5"/>
  <c r="W129" i="5"/>
  <c r="I115" i="5"/>
  <c r="J115" i="5"/>
  <c r="L115" i="5"/>
  <c r="S115" i="5"/>
  <c r="Q115" i="5"/>
  <c r="Y115" i="5"/>
  <c r="E115" i="5"/>
  <c r="H115" i="5"/>
  <c r="R115" i="5"/>
  <c r="D115" i="5"/>
  <c r="M115" i="5"/>
  <c r="V115" i="5"/>
  <c r="BT115" i="4"/>
  <c r="U115" i="5"/>
  <c r="C115" i="5"/>
  <c r="O115" i="5"/>
  <c r="F115" i="5"/>
  <c r="K115" i="5"/>
  <c r="T115" i="5"/>
  <c r="G115" i="5"/>
  <c r="P115" i="5"/>
  <c r="N115" i="5"/>
  <c r="X115" i="5"/>
  <c r="W115" i="5"/>
  <c r="D261" i="5"/>
  <c r="J261" i="5"/>
  <c r="U261" i="5"/>
  <c r="BT261" i="4"/>
  <c r="N261" i="5"/>
  <c r="I261" i="5"/>
  <c r="K261" i="5"/>
  <c r="P261" i="5"/>
  <c r="G261" i="5"/>
  <c r="O261" i="5"/>
  <c r="E261" i="5"/>
  <c r="C261" i="5"/>
  <c r="L261" i="5"/>
  <c r="Q261" i="5"/>
  <c r="F261" i="5"/>
  <c r="M261" i="5"/>
  <c r="H261" i="5"/>
  <c r="T261" i="5"/>
  <c r="R261" i="5"/>
  <c r="Y261" i="5"/>
  <c r="V261" i="5"/>
  <c r="S261" i="5"/>
  <c r="X261" i="5"/>
  <c r="W261" i="5"/>
  <c r="R272" i="5"/>
  <c r="U272" i="5"/>
  <c r="S272" i="5"/>
  <c r="BT272" i="4"/>
  <c r="J272" i="5"/>
  <c r="F272" i="5"/>
  <c r="T272" i="5"/>
  <c r="I272" i="5"/>
  <c r="Q272" i="5"/>
  <c r="N272" i="5"/>
  <c r="Y272" i="5"/>
  <c r="H272" i="5"/>
  <c r="C272" i="5"/>
  <c r="D272" i="5"/>
  <c r="K272" i="5"/>
  <c r="E272" i="5"/>
  <c r="O272" i="5"/>
  <c r="V272" i="5"/>
  <c r="G272" i="5"/>
  <c r="P272" i="5"/>
  <c r="M272" i="5"/>
  <c r="X272" i="5"/>
  <c r="L272" i="5"/>
  <c r="W272" i="5"/>
  <c r="D128" i="5"/>
  <c r="T128" i="5"/>
  <c r="S128" i="5"/>
  <c r="H128" i="5"/>
  <c r="O128" i="5"/>
  <c r="F128" i="5"/>
  <c r="V128" i="5"/>
  <c r="M128" i="5"/>
  <c r="J128" i="5"/>
  <c r="U128" i="5"/>
  <c r="C128" i="5"/>
  <c r="E128" i="5"/>
  <c r="N128" i="5"/>
  <c r="BT128" i="4"/>
  <c r="Y128" i="5"/>
  <c r="I128" i="5"/>
  <c r="K128" i="5"/>
  <c r="Q128" i="5"/>
  <c r="L128" i="5"/>
  <c r="R128" i="5"/>
  <c r="G128" i="5"/>
  <c r="P128" i="5"/>
  <c r="X128" i="5"/>
  <c r="W128" i="5"/>
  <c r="C157" i="5"/>
  <c r="U157" i="5"/>
  <c r="L157" i="5"/>
  <c r="H157" i="5"/>
  <c r="N157" i="5"/>
  <c r="K157" i="5"/>
  <c r="G157" i="5"/>
  <c r="Q157" i="5"/>
  <c r="R157" i="5"/>
  <c r="Y157" i="5"/>
  <c r="D157" i="5"/>
  <c r="T157" i="5"/>
  <c r="M157" i="5"/>
  <c r="J157" i="5"/>
  <c r="E157" i="5"/>
  <c r="V157" i="5"/>
  <c r="I157" i="5"/>
  <c r="P157" i="5"/>
  <c r="F157" i="5"/>
  <c r="BT157" i="4"/>
  <c r="S157" i="5"/>
  <c r="O157" i="5"/>
  <c r="X157" i="5"/>
  <c r="W157" i="5"/>
  <c r="J103" i="5"/>
  <c r="L103" i="5"/>
  <c r="C103" i="5"/>
  <c r="R103" i="5"/>
  <c r="O103" i="5"/>
  <c r="Y103" i="5"/>
  <c r="E103" i="5"/>
  <c r="T103" i="5"/>
  <c r="M103" i="5"/>
  <c r="S103" i="5"/>
  <c r="G103" i="5"/>
  <c r="F103" i="5"/>
  <c r="BT103" i="4"/>
  <c r="I103" i="5"/>
  <c r="Q103" i="5"/>
  <c r="D103" i="5"/>
  <c r="V103" i="5"/>
  <c r="U103" i="5"/>
  <c r="H103" i="5"/>
  <c r="K103" i="5"/>
  <c r="N103" i="5"/>
  <c r="P103" i="5"/>
  <c r="X103" i="5"/>
  <c r="W103" i="5"/>
  <c r="BT279" i="4"/>
  <c r="I279" i="5"/>
  <c r="C279" i="5"/>
  <c r="P279" i="5"/>
  <c r="U279" i="5"/>
  <c r="K279" i="5"/>
  <c r="H279" i="5"/>
  <c r="M279" i="5"/>
  <c r="G279" i="5"/>
  <c r="R279" i="5"/>
  <c r="T279" i="5"/>
  <c r="N279" i="5"/>
  <c r="L279" i="5"/>
  <c r="S279" i="5"/>
  <c r="O279" i="5"/>
  <c r="Y279" i="5"/>
  <c r="D279" i="5"/>
  <c r="E279" i="5"/>
  <c r="F279" i="5"/>
  <c r="J279" i="5"/>
  <c r="Q279" i="5"/>
  <c r="V279" i="5"/>
  <c r="X279" i="5"/>
  <c r="W279" i="5"/>
  <c r="BT84" i="4"/>
  <c r="D84" i="5"/>
  <c r="Q84" i="5"/>
  <c r="R84" i="5"/>
  <c r="S84" i="5"/>
  <c r="K84" i="5"/>
  <c r="N84" i="5"/>
  <c r="P84" i="5"/>
  <c r="E84" i="5"/>
  <c r="J84" i="5"/>
  <c r="U84" i="5"/>
  <c r="G84" i="5"/>
  <c r="T84" i="5"/>
  <c r="V84" i="5"/>
  <c r="Y84" i="5"/>
  <c r="H84" i="5"/>
  <c r="I84" i="5"/>
  <c r="F84" i="5"/>
  <c r="L84" i="5"/>
  <c r="C84" i="5"/>
  <c r="M84" i="5"/>
  <c r="O84" i="5"/>
  <c r="X84" i="5"/>
  <c r="W84" i="5"/>
  <c r="BT50" i="4"/>
  <c r="L50" i="5"/>
  <c r="M50" i="5"/>
  <c r="T50" i="5"/>
  <c r="K50" i="5"/>
  <c r="E50" i="5"/>
  <c r="R50" i="5"/>
  <c r="G50" i="5"/>
  <c r="I50" i="5"/>
  <c r="D50" i="5"/>
  <c r="P50" i="5"/>
  <c r="O50" i="5"/>
  <c r="F50" i="5"/>
  <c r="Y50" i="5"/>
  <c r="U50" i="5"/>
  <c r="N50" i="5"/>
  <c r="C50" i="5"/>
  <c r="S50" i="5"/>
  <c r="J50" i="5"/>
  <c r="H50" i="5"/>
  <c r="Q50" i="5"/>
  <c r="V50" i="5"/>
  <c r="X50" i="5"/>
  <c r="W50" i="5"/>
  <c r="Q264" i="5"/>
  <c r="L264" i="5"/>
  <c r="J264" i="5"/>
  <c r="O264" i="5"/>
  <c r="P264" i="5"/>
  <c r="Y264" i="5"/>
  <c r="H264" i="5"/>
  <c r="F264" i="5"/>
  <c r="T264" i="5"/>
  <c r="G264" i="5"/>
  <c r="E264" i="5"/>
  <c r="V264" i="5"/>
  <c r="BT264" i="4"/>
  <c r="D264" i="5"/>
  <c r="C264" i="5"/>
  <c r="S264" i="5"/>
  <c r="I264" i="5"/>
  <c r="N264" i="5"/>
  <c r="K264" i="5"/>
  <c r="M264" i="5"/>
  <c r="U264" i="5"/>
  <c r="R264" i="5"/>
  <c r="X264" i="5"/>
  <c r="W264" i="5"/>
  <c r="BT109" i="4"/>
  <c r="I109" i="5"/>
  <c r="T109" i="5"/>
  <c r="P109" i="5"/>
  <c r="O109" i="5"/>
  <c r="Q109" i="5"/>
  <c r="C109" i="5"/>
  <c r="G109" i="5"/>
  <c r="S109" i="5"/>
  <c r="R109" i="5"/>
  <c r="V109" i="5"/>
  <c r="J109" i="5"/>
  <c r="N109" i="5"/>
  <c r="M109" i="5"/>
  <c r="H109" i="5"/>
  <c r="Y109" i="5"/>
  <c r="D109" i="5"/>
  <c r="U109" i="5"/>
  <c r="K109" i="5"/>
  <c r="E109" i="5"/>
  <c r="L109" i="5"/>
  <c r="F109" i="5"/>
  <c r="X109" i="5"/>
  <c r="W109" i="5"/>
  <c r="I234" i="5"/>
  <c r="S234" i="5"/>
  <c r="Q234" i="5"/>
  <c r="K234" i="5"/>
  <c r="C234" i="5"/>
  <c r="L234" i="5"/>
  <c r="O234" i="5"/>
  <c r="N234" i="5"/>
  <c r="P234" i="5"/>
  <c r="G234" i="5"/>
  <c r="H234" i="5"/>
  <c r="D234" i="5"/>
  <c r="T234" i="5"/>
  <c r="U234" i="5"/>
  <c r="X234" i="5"/>
  <c r="J234" i="5"/>
  <c r="F234" i="5"/>
  <c r="E234" i="5"/>
  <c r="R234" i="5"/>
  <c r="BT234" i="4"/>
  <c r="V234" i="5"/>
  <c r="M234" i="5"/>
  <c r="Y234" i="5"/>
  <c r="W234" i="5"/>
  <c r="R302" i="5"/>
  <c r="N302" i="5"/>
  <c r="L302" i="5"/>
  <c r="J302" i="5"/>
  <c r="D302" i="5"/>
  <c r="O302" i="5"/>
  <c r="K302" i="5"/>
  <c r="S302" i="5"/>
  <c r="M302" i="5"/>
  <c r="Q302" i="5"/>
  <c r="Y302" i="5"/>
  <c r="C302" i="5"/>
  <c r="I302" i="5"/>
  <c r="T302" i="5"/>
  <c r="E302" i="5"/>
  <c r="H302" i="5"/>
  <c r="V302" i="5"/>
  <c r="G302" i="5"/>
  <c r="F302" i="5"/>
  <c r="P302" i="5"/>
  <c r="BT302" i="4"/>
  <c r="U302" i="5"/>
  <c r="X302" i="5"/>
  <c r="W302" i="5"/>
  <c r="M199" i="5"/>
  <c r="N199" i="5"/>
  <c r="T199" i="5"/>
  <c r="U199" i="5"/>
  <c r="L199" i="5"/>
  <c r="Y199" i="5"/>
  <c r="F199" i="5"/>
  <c r="S199" i="5"/>
  <c r="C199" i="5"/>
  <c r="J199" i="5"/>
  <c r="V199" i="5"/>
  <c r="D199" i="5"/>
  <c r="I199" i="5"/>
  <c r="E199" i="5"/>
  <c r="R199" i="5"/>
  <c r="G199" i="5"/>
  <c r="Q199" i="5"/>
  <c r="H199" i="5"/>
  <c r="BT199" i="4"/>
  <c r="O199" i="5"/>
  <c r="K199" i="5"/>
  <c r="P199" i="5"/>
  <c r="X199" i="5"/>
  <c r="W199" i="5"/>
  <c r="BT277" i="4"/>
  <c r="C277" i="5"/>
  <c r="G277" i="5"/>
  <c r="U277" i="5"/>
  <c r="Q277" i="5"/>
  <c r="T277" i="5"/>
  <c r="L277" i="5"/>
  <c r="N277" i="5"/>
  <c r="R277" i="5"/>
  <c r="K277" i="5"/>
  <c r="S277" i="5"/>
  <c r="J277" i="5"/>
  <c r="E277" i="5"/>
  <c r="H277" i="5"/>
  <c r="Y277" i="5"/>
  <c r="F277" i="5"/>
  <c r="D277" i="5"/>
  <c r="I277" i="5"/>
  <c r="P277" i="5"/>
  <c r="M277" i="5"/>
  <c r="O277" i="5"/>
  <c r="V277" i="5"/>
  <c r="X277" i="5"/>
  <c r="W277" i="5"/>
  <c r="R289" i="5"/>
  <c r="C289" i="5"/>
  <c r="D289" i="5"/>
  <c r="Q289" i="5"/>
  <c r="N289" i="5"/>
  <c r="Y289" i="5"/>
  <c r="H289" i="5"/>
  <c r="J289" i="5"/>
  <c r="V289" i="5"/>
  <c r="K289" i="5"/>
  <c r="O289" i="5"/>
  <c r="T289" i="5"/>
  <c r="F289" i="5"/>
  <c r="X289" i="5"/>
  <c r="M289" i="5"/>
  <c r="U289" i="5"/>
  <c r="BT289" i="4"/>
  <c r="E289" i="5"/>
  <c r="L289" i="5"/>
  <c r="S289" i="5"/>
  <c r="G289" i="5"/>
  <c r="I289" i="5"/>
  <c r="P289" i="5"/>
  <c r="W289" i="5"/>
  <c r="F195" i="5"/>
  <c r="U195" i="5"/>
  <c r="K195" i="5"/>
  <c r="Q195" i="5"/>
  <c r="E195" i="5"/>
  <c r="V195" i="5"/>
  <c r="T195" i="5"/>
  <c r="BT195" i="4"/>
  <c r="J195" i="5"/>
  <c r="D195" i="5"/>
  <c r="I195" i="5"/>
  <c r="S195" i="5"/>
  <c r="R195" i="5"/>
  <c r="N195" i="5"/>
  <c r="X195" i="5"/>
  <c r="L195" i="5"/>
  <c r="C195" i="5"/>
  <c r="G195" i="5"/>
  <c r="M195" i="5"/>
  <c r="H195" i="5"/>
  <c r="O195" i="5"/>
  <c r="P195" i="5"/>
  <c r="Y195" i="5"/>
  <c r="W195" i="5"/>
  <c r="H125" i="5"/>
  <c r="R125" i="5"/>
  <c r="Q125" i="5"/>
  <c r="G125" i="5"/>
  <c r="J125" i="5"/>
  <c r="N125" i="5"/>
  <c r="T125" i="5"/>
  <c r="BT125" i="4"/>
  <c r="F125" i="5"/>
  <c r="I125" i="5"/>
  <c r="D125" i="5"/>
  <c r="M125" i="5"/>
  <c r="S125" i="5"/>
  <c r="L125" i="5"/>
  <c r="C125" i="5"/>
  <c r="P125" i="5"/>
  <c r="V125" i="5"/>
  <c r="E125" i="5"/>
  <c r="K125" i="5"/>
  <c r="U125" i="5"/>
  <c r="O125" i="5"/>
  <c r="Y125" i="5"/>
  <c r="X125" i="5"/>
  <c r="W125" i="5"/>
  <c r="P191" i="5"/>
  <c r="F191" i="5"/>
  <c r="T191" i="5"/>
  <c r="R191" i="5"/>
  <c r="N191" i="5"/>
  <c r="C191" i="5"/>
  <c r="BT191" i="4"/>
  <c r="E191" i="5"/>
  <c r="L191" i="5"/>
  <c r="Y191" i="5"/>
  <c r="U191" i="5"/>
  <c r="K191" i="5"/>
  <c r="M191" i="5"/>
  <c r="I191" i="5"/>
  <c r="G191" i="5"/>
  <c r="J191" i="5"/>
  <c r="S191" i="5"/>
  <c r="H191" i="5"/>
  <c r="O191" i="5"/>
  <c r="D191" i="5"/>
  <c r="Q191" i="5"/>
  <c r="V191" i="5"/>
  <c r="X191" i="5"/>
  <c r="W191" i="5"/>
  <c r="F61" i="5"/>
  <c r="J61" i="5"/>
  <c r="D61" i="5"/>
  <c r="T61" i="5"/>
  <c r="U61" i="5"/>
  <c r="R61" i="5"/>
  <c r="H61" i="5"/>
  <c r="M61" i="5"/>
  <c r="L61" i="5"/>
  <c r="O61" i="5"/>
  <c r="N61" i="5"/>
  <c r="BT61" i="4"/>
  <c r="G61" i="5"/>
  <c r="Y61" i="5"/>
  <c r="K61" i="5"/>
  <c r="S61" i="5"/>
  <c r="E61" i="5"/>
  <c r="C61" i="5"/>
  <c r="P61" i="5"/>
  <c r="I61" i="5"/>
  <c r="Q61" i="5"/>
  <c r="V61" i="5"/>
  <c r="X61" i="5"/>
  <c r="W61" i="5"/>
  <c r="F197" i="5"/>
  <c r="C197" i="5"/>
  <c r="O197" i="5"/>
  <c r="L197" i="5"/>
  <c r="M197" i="5"/>
  <c r="R197" i="5"/>
  <c r="J197" i="5"/>
  <c r="D197" i="5"/>
  <c r="BT197" i="4"/>
  <c r="T197" i="5"/>
  <c r="P197" i="5"/>
  <c r="N197" i="5"/>
  <c r="K197" i="5"/>
  <c r="U197" i="5"/>
  <c r="Q197" i="5"/>
  <c r="Y197" i="5"/>
  <c r="H197" i="5"/>
  <c r="E197" i="5"/>
  <c r="I197" i="5"/>
  <c r="V197" i="5"/>
  <c r="S197" i="5"/>
  <c r="G197" i="5"/>
  <c r="X197" i="5"/>
  <c r="W197" i="5"/>
  <c r="BT165" i="4"/>
  <c r="C165" i="5"/>
  <c r="K165" i="5"/>
  <c r="R165" i="5"/>
  <c r="V165" i="5"/>
  <c r="M165" i="5"/>
  <c r="N165" i="5"/>
  <c r="S165" i="5"/>
  <c r="J165" i="5"/>
  <c r="P165" i="5"/>
  <c r="Q165" i="5"/>
  <c r="U165" i="5"/>
  <c r="F165" i="5"/>
  <c r="E165" i="5"/>
  <c r="T165" i="5"/>
  <c r="Y165" i="5"/>
  <c r="G165" i="5"/>
  <c r="O165" i="5"/>
  <c r="D165" i="5"/>
  <c r="H165" i="5"/>
  <c r="I165" i="5"/>
  <c r="L165" i="5"/>
  <c r="X165" i="5"/>
  <c r="W165" i="5"/>
  <c r="F63" i="5"/>
  <c r="J63" i="5"/>
  <c r="O63" i="5"/>
  <c r="K63" i="5"/>
  <c r="V63" i="5"/>
  <c r="Q63" i="5"/>
  <c r="D63" i="5"/>
  <c r="H63" i="5"/>
  <c r="C63" i="5"/>
  <c r="E63" i="5"/>
  <c r="T63" i="5"/>
  <c r="N63" i="5"/>
  <c r="G63" i="5"/>
  <c r="M63" i="5"/>
  <c r="U63" i="5"/>
  <c r="BT63" i="4"/>
  <c r="I63" i="5"/>
  <c r="P63" i="5"/>
  <c r="R63" i="5"/>
  <c r="L63" i="5"/>
  <c r="S63" i="5"/>
  <c r="Y63" i="5"/>
  <c r="X63" i="5"/>
  <c r="W63" i="5"/>
  <c r="K285" i="5"/>
  <c r="O285" i="5"/>
  <c r="T285" i="5"/>
  <c r="X285" i="5"/>
  <c r="U285" i="5"/>
  <c r="Y285" i="5"/>
  <c r="D285" i="5"/>
  <c r="I285" i="5"/>
  <c r="J285" i="5"/>
  <c r="V285" i="5"/>
  <c r="E285" i="5"/>
  <c r="R285" i="5"/>
  <c r="BT285" i="4"/>
  <c r="C285" i="5"/>
  <c r="S285" i="5"/>
  <c r="F285" i="5"/>
  <c r="Q285" i="5"/>
  <c r="N285" i="5"/>
  <c r="G285" i="5"/>
  <c r="P285" i="5"/>
  <c r="L285" i="5"/>
  <c r="M285" i="5"/>
  <c r="H285" i="5"/>
  <c r="W285" i="5"/>
  <c r="E242" i="5"/>
  <c r="S242" i="5"/>
  <c r="N242" i="5"/>
  <c r="F242" i="5"/>
  <c r="J242" i="5"/>
  <c r="I242" i="5"/>
  <c r="C242" i="5"/>
  <c r="BT242" i="4"/>
  <c r="P242" i="5"/>
  <c r="L242" i="5"/>
  <c r="G242" i="5"/>
  <c r="U242" i="5"/>
  <c r="H242" i="5"/>
  <c r="Q242" i="5"/>
  <c r="Y242" i="5"/>
  <c r="K242" i="5"/>
  <c r="T242" i="5"/>
  <c r="D242" i="5"/>
  <c r="R242" i="5"/>
  <c r="V242" i="5"/>
  <c r="M242" i="5"/>
  <c r="O242" i="5"/>
  <c r="X242" i="5"/>
  <c r="W242" i="5"/>
  <c r="Q209" i="5"/>
  <c r="C209" i="5"/>
  <c r="G209" i="5"/>
  <c r="T209" i="5"/>
  <c r="H209" i="5"/>
  <c r="L209" i="5"/>
  <c r="R209" i="5"/>
  <c r="P209" i="5"/>
  <c r="O209" i="5"/>
  <c r="E209" i="5"/>
  <c r="Y209" i="5"/>
  <c r="U209" i="5"/>
  <c r="S209" i="5"/>
  <c r="V209" i="5"/>
  <c r="I209" i="5"/>
  <c r="F209" i="5"/>
  <c r="X209" i="5"/>
  <c r="D209" i="5"/>
  <c r="N209" i="5"/>
  <c r="K209" i="5"/>
  <c r="BT209" i="4"/>
  <c r="J209" i="5"/>
  <c r="M209" i="5"/>
  <c r="W209" i="5"/>
  <c r="E158" i="5"/>
  <c r="T158" i="5"/>
  <c r="H158" i="5"/>
  <c r="S158" i="5"/>
  <c r="F158" i="5"/>
  <c r="J158" i="5"/>
  <c r="I158" i="5"/>
  <c r="G158" i="5"/>
  <c r="M158" i="5"/>
  <c r="U158" i="5"/>
  <c r="P158" i="5"/>
  <c r="BT158" i="4"/>
  <c r="R158" i="5"/>
  <c r="D158" i="5"/>
  <c r="L158" i="5"/>
  <c r="Y158" i="5"/>
  <c r="Q158" i="5"/>
  <c r="N158" i="5"/>
  <c r="C158" i="5"/>
  <c r="O158" i="5"/>
  <c r="K158" i="5"/>
  <c r="V158" i="5"/>
  <c r="X158" i="5"/>
  <c r="W158" i="5"/>
  <c r="L201" i="5"/>
  <c r="F201" i="5"/>
  <c r="X201" i="5"/>
  <c r="T201" i="5"/>
  <c r="S201" i="5"/>
  <c r="Y201" i="5"/>
  <c r="E201" i="5"/>
  <c r="J201" i="5"/>
  <c r="N201" i="5"/>
  <c r="BT201" i="4"/>
  <c r="D201" i="5"/>
  <c r="K201" i="5"/>
  <c r="G201" i="5"/>
  <c r="V201" i="5"/>
  <c r="P201" i="5"/>
  <c r="I201" i="5"/>
  <c r="U201" i="5"/>
  <c r="Q201" i="5"/>
  <c r="M201" i="5"/>
  <c r="C201" i="5"/>
  <c r="O201" i="5"/>
  <c r="H201" i="5"/>
  <c r="R201" i="5"/>
  <c r="W201" i="5"/>
  <c r="O134" i="5"/>
  <c r="G134" i="5"/>
  <c r="R134" i="5"/>
  <c r="K134" i="5"/>
  <c r="D134" i="5"/>
  <c r="P134" i="5"/>
  <c r="J134" i="5"/>
  <c r="V134" i="5"/>
  <c r="C134" i="5"/>
  <c r="U134" i="5"/>
  <c r="Y134" i="5"/>
  <c r="I134" i="5"/>
  <c r="T134" i="5"/>
  <c r="S134" i="5"/>
  <c r="E134" i="5"/>
  <c r="N134" i="5"/>
  <c r="L134" i="5"/>
  <c r="M134" i="5"/>
  <c r="BT134" i="4"/>
  <c r="Q134" i="5"/>
  <c r="H134" i="5"/>
  <c r="X134" i="5"/>
  <c r="F134" i="5"/>
  <c r="W134" i="5"/>
  <c r="D215" i="5"/>
  <c r="X215" i="5"/>
  <c r="J215" i="5"/>
  <c r="M215" i="5"/>
  <c r="BT215" i="4"/>
  <c r="G215" i="5"/>
  <c r="Q215" i="5"/>
  <c r="I215" i="5"/>
  <c r="U215" i="5"/>
  <c r="C215" i="5"/>
  <c r="V215" i="5"/>
  <c r="O215" i="5"/>
  <c r="H215" i="5"/>
  <c r="E215" i="5"/>
  <c r="N215" i="5"/>
  <c r="T215" i="5"/>
  <c r="Y215" i="5"/>
  <c r="P215" i="5"/>
  <c r="K215" i="5"/>
  <c r="F215" i="5"/>
  <c r="L215" i="5"/>
  <c r="S215" i="5"/>
  <c r="R215" i="5"/>
  <c r="W215" i="5"/>
  <c r="I221" i="5"/>
  <c r="J221" i="5"/>
  <c r="N221" i="5"/>
  <c r="F221" i="5"/>
  <c r="U221" i="5"/>
  <c r="P221" i="5"/>
  <c r="H221" i="5"/>
  <c r="C221" i="5"/>
  <c r="E221" i="5"/>
  <c r="S221" i="5"/>
  <c r="O221" i="5"/>
  <c r="D221" i="5"/>
  <c r="K221" i="5"/>
  <c r="G221" i="5"/>
  <c r="L221" i="5"/>
  <c r="M221" i="5"/>
  <c r="BT221" i="4"/>
  <c r="R221" i="5"/>
  <c r="T221" i="5"/>
  <c r="Y221" i="5"/>
  <c r="Q221" i="5"/>
  <c r="V221" i="5"/>
  <c r="X221" i="5"/>
  <c r="W221" i="5"/>
  <c r="C189" i="5"/>
  <c r="G189" i="5"/>
  <c r="U189" i="5"/>
  <c r="H189" i="5"/>
  <c r="O189" i="5"/>
  <c r="M189" i="5"/>
  <c r="T189" i="5"/>
  <c r="Y189" i="5"/>
  <c r="D189" i="5"/>
  <c r="S189" i="5"/>
  <c r="N189" i="5"/>
  <c r="L189" i="5"/>
  <c r="E189" i="5"/>
  <c r="K189" i="5"/>
  <c r="I189" i="5"/>
  <c r="P189" i="5"/>
  <c r="R189" i="5"/>
  <c r="F189" i="5"/>
  <c r="BT189" i="4"/>
  <c r="J189" i="5"/>
  <c r="Q189" i="5"/>
  <c r="V189" i="5"/>
  <c r="X189" i="5"/>
  <c r="W189" i="5"/>
  <c r="BT25" i="4"/>
  <c r="C25" i="5"/>
  <c r="G25" i="5"/>
  <c r="P25" i="5"/>
  <c r="H25" i="5"/>
  <c r="X25" i="5"/>
  <c r="U25" i="5"/>
  <c r="L25" i="5"/>
  <c r="J25" i="5"/>
  <c r="E25" i="5"/>
  <c r="V25" i="5"/>
  <c r="Q25" i="5"/>
  <c r="T25" i="5"/>
  <c r="R25" i="5"/>
  <c r="K25" i="5"/>
  <c r="O25" i="5"/>
  <c r="Y25" i="5"/>
  <c r="D25" i="5"/>
  <c r="M25" i="5"/>
  <c r="I25" i="5"/>
  <c r="N25" i="5"/>
  <c r="S25" i="5"/>
  <c r="F25" i="5"/>
  <c r="W25" i="5"/>
  <c r="K175" i="5"/>
  <c r="I175" i="5"/>
  <c r="H175" i="5"/>
  <c r="N175" i="5"/>
  <c r="D175" i="5"/>
  <c r="E175" i="5"/>
  <c r="V175" i="5"/>
  <c r="G175" i="5"/>
  <c r="Y175" i="5"/>
  <c r="F175" i="5"/>
  <c r="T175" i="5"/>
  <c r="J175" i="5"/>
  <c r="Q175" i="5"/>
  <c r="L175" i="5"/>
  <c r="U175" i="5"/>
  <c r="S175" i="5"/>
  <c r="C175" i="5"/>
  <c r="BT175" i="4"/>
  <c r="R175" i="5"/>
  <c r="P175" i="5"/>
  <c r="M175" i="5"/>
  <c r="O175" i="5"/>
  <c r="X175" i="5"/>
  <c r="W175" i="5"/>
  <c r="O39" i="5"/>
  <c r="L39" i="5"/>
  <c r="K39" i="5"/>
  <c r="P39" i="5"/>
  <c r="M39" i="5"/>
  <c r="F39" i="5"/>
  <c r="Y39" i="5"/>
  <c r="S39" i="5"/>
  <c r="Q39" i="5"/>
  <c r="J39" i="5"/>
  <c r="N39" i="5"/>
  <c r="G39" i="5"/>
  <c r="E39" i="5"/>
  <c r="I39" i="5"/>
  <c r="T39" i="5"/>
  <c r="D39" i="5"/>
  <c r="U39" i="5"/>
  <c r="X39" i="5"/>
  <c r="C39" i="5"/>
  <c r="H39" i="5"/>
  <c r="R39" i="5"/>
  <c r="BT39" i="4"/>
  <c r="V39" i="5"/>
  <c r="W39" i="5"/>
  <c r="BT78" i="4"/>
  <c r="G78" i="5"/>
  <c r="F78" i="5"/>
  <c r="M78" i="5"/>
  <c r="C78" i="5"/>
  <c r="N78" i="5"/>
  <c r="O78" i="5"/>
  <c r="K78" i="5"/>
  <c r="D78" i="5"/>
  <c r="J78" i="5"/>
  <c r="S78" i="5"/>
  <c r="R78" i="5"/>
  <c r="E78" i="5"/>
  <c r="P78" i="5"/>
  <c r="Q78" i="5"/>
  <c r="Y78" i="5"/>
  <c r="I78" i="5"/>
  <c r="L78" i="5"/>
  <c r="H78" i="5"/>
  <c r="V78" i="5"/>
  <c r="T78" i="5"/>
  <c r="U78" i="5"/>
  <c r="X78" i="5"/>
  <c r="W78" i="5"/>
  <c r="H284" i="5"/>
  <c r="J284" i="5"/>
  <c r="M284" i="5"/>
  <c r="O284" i="5"/>
  <c r="E284" i="5"/>
  <c r="T284" i="5"/>
  <c r="C284" i="5"/>
  <c r="N284" i="5"/>
  <c r="BT284" i="4"/>
  <c r="I284" i="5"/>
  <c r="S284" i="5"/>
  <c r="K284" i="5"/>
  <c r="F284" i="5"/>
  <c r="R284" i="5"/>
  <c r="D284" i="5"/>
  <c r="P284" i="5"/>
  <c r="G284" i="5"/>
  <c r="U284" i="5"/>
  <c r="L284" i="5"/>
  <c r="Y284" i="5"/>
  <c r="Q284" i="5"/>
  <c r="V284" i="5"/>
  <c r="X284" i="5"/>
  <c r="W284" i="5"/>
  <c r="K179" i="5"/>
  <c r="N179" i="5"/>
  <c r="M179" i="5"/>
  <c r="L179" i="5"/>
  <c r="T179" i="5"/>
  <c r="Y179" i="5"/>
  <c r="I179" i="5"/>
  <c r="J179" i="5"/>
  <c r="G179" i="5"/>
  <c r="S179" i="5"/>
  <c r="U179" i="5"/>
  <c r="V179" i="5"/>
  <c r="H179" i="5"/>
  <c r="R179" i="5"/>
  <c r="D179" i="5"/>
  <c r="F179" i="5"/>
  <c r="E179" i="5"/>
  <c r="O179" i="5"/>
  <c r="C179" i="5"/>
  <c r="BT179" i="4"/>
  <c r="P179" i="5"/>
  <c r="Q179" i="5"/>
  <c r="X179" i="5"/>
  <c r="W179" i="5"/>
  <c r="U271" i="5"/>
  <c r="L271" i="5"/>
  <c r="H271" i="5"/>
  <c r="J271" i="5"/>
  <c r="F271" i="5"/>
  <c r="Y271" i="5"/>
  <c r="E271" i="5"/>
  <c r="S271" i="5"/>
  <c r="K271" i="5"/>
  <c r="Q271" i="5"/>
  <c r="G271" i="5"/>
  <c r="P271" i="5"/>
  <c r="BT271" i="4"/>
  <c r="I271" i="5"/>
  <c r="V271" i="5"/>
  <c r="C271" i="5"/>
  <c r="N271" i="5"/>
  <c r="T271" i="5"/>
  <c r="D271" i="5"/>
  <c r="R271" i="5"/>
  <c r="O271" i="5"/>
  <c r="M271" i="5"/>
  <c r="X271" i="5"/>
  <c r="W271" i="5"/>
  <c r="BT54" i="4"/>
  <c r="H54" i="5"/>
  <c r="Q54" i="5"/>
  <c r="D54" i="5"/>
  <c r="O54" i="5"/>
  <c r="N54" i="5"/>
  <c r="G54" i="5"/>
  <c r="E54" i="5"/>
  <c r="M54" i="5"/>
  <c r="P54" i="5"/>
  <c r="L54" i="5"/>
  <c r="F54" i="5"/>
  <c r="R54" i="5"/>
  <c r="C54" i="5"/>
  <c r="Y54" i="5"/>
  <c r="K54" i="5"/>
  <c r="J54" i="5"/>
  <c r="I54" i="5"/>
  <c r="T54" i="5"/>
  <c r="U54" i="5"/>
  <c r="S54" i="5"/>
  <c r="V54" i="5"/>
  <c r="X54" i="5"/>
  <c r="W54" i="5"/>
  <c r="BT114" i="4"/>
  <c r="F114" i="5"/>
  <c r="I114" i="5"/>
  <c r="R114" i="5"/>
  <c r="C114" i="5"/>
  <c r="T114" i="5"/>
  <c r="P114" i="5"/>
  <c r="Q114" i="5"/>
  <c r="S114" i="5"/>
  <c r="M114" i="5"/>
  <c r="L114" i="5"/>
  <c r="O114" i="5"/>
  <c r="U114" i="5"/>
  <c r="K114" i="5"/>
  <c r="N114" i="5"/>
  <c r="Y114" i="5"/>
  <c r="G114" i="5"/>
  <c r="D114" i="5"/>
  <c r="H114" i="5"/>
  <c r="V114" i="5"/>
  <c r="J114" i="5"/>
  <c r="E114" i="5"/>
  <c r="X114" i="5"/>
  <c r="W114" i="5"/>
  <c r="R146" i="5"/>
  <c r="P146" i="5"/>
  <c r="I146" i="5"/>
  <c r="K146" i="5"/>
  <c r="Q146" i="5"/>
  <c r="Y146" i="5"/>
  <c r="L146" i="5"/>
  <c r="N146" i="5"/>
  <c r="C146" i="5"/>
  <c r="U146" i="5"/>
  <c r="T146" i="5"/>
  <c r="E146" i="5"/>
  <c r="V146" i="5"/>
  <c r="G146" i="5"/>
  <c r="H146" i="5"/>
  <c r="S146" i="5"/>
  <c r="D146" i="5"/>
  <c r="F146" i="5"/>
  <c r="M146" i="5"/>
  <c r="J146" i="5"/>
  <c r="BT146" i="4"/>
  <c r="O146" i="5"/>
  <c r="X146" i="5"/>
  <c r="W146" i="5"/>
  <c r="R150" i="5"/>
  <c r="K150" i="5"/>
  <c r="H150" i="5"/>
  <c r="T150" i="5"/>
  <c r="L150" i="5"/>
  <c r="Y150" i="5"/>
  <c r="D150" i="5"/>
  <c r="J150" i="5"/>
  <c r="U150" i="5"/>
  <c r="N150" i="5"/>
  <c r="G150" i="5"/>
  <c r="V150" i="5"/>
  <c r="F150" i="5"/>
  <c r="C150" i="5"/>
  <c r="BT150" i="4"/>
  <c r="M150" i="5"/>
  <c r="S150" i="5"/>
  <c r="X150" i="5"/>
  <c r="O150" i="5"/>
  <c r="P150" i="5"/>
  <c r="I150" i="5"/>
  <c r="E150" i="5"/>
  <c r="Q150" i="5"/>
  <c r="W150" i="5"/>
  <c r="M69" i="5"/>
  <c r="L69" i="5"/>
  <c r="D69" i="5"/>
  <c r="T69" i="5"/>
  <c r="Q69" i="5"/>
  <c r="Y69" i="5"/>
  <c r="H69" i="5"/>
  <c r="J69" i="5"/>
  <c r="P69" i="5"/>
  <c r="N69" i="5"/>
  <c r="BT69" i="4"/>
  <c r="V69" i="5"/>
  <c r="F69" i="5"/>
  <c r="I69" i="5"/>
  <c r="O69" i="5"/>
  <c r="U69" i="5"/>
  <c r="R69" i="5"/>
  <c r="X69" i="5"/>
  <c r="S69" i="5"/>
  <c r="C69" i="5"/>
  <c r="G69" i="5"/>
  <c r="K69" i="5"/>
  <c r="E69" i="5"/>
  <c r="W69" i="5"/>
  <c r="BT205" i="4"/>
  <c r="BT87" i="4"/>
  <c r="H87" i="5"/>
  <c r="J87" i="5"/>
  <c r="D87" i="5"/>
  <c r="V87" i="5"/>
  <c r="U87" i="5"/>
  <c r="K87" i="5"/>
  <c r="C87" i="5"/>
  <c r="P87" i="5"/>
  <c r="R87" i="5"/>
  <c r="L87" i="5"/>
  <c r="O87" i="5"/>
  <c r="N87" i="5"/>
  <c r="T87" i="5"/>
  <c r="F87" i="5"/>
  <c r="Y87" i="5"/>
  <c r="M87" i="5"/>
  <c r="S87" i="5"/>
  <c r="E87" i="5"/>
  <c r="G87" i="5"/>
  <c r="Q87" i="5"/>
  <c r="I87" i="5"/>
  <c r="X87" i="5"/>
  <c r="W87" i="5"/>
  <c r="K60" i="5"/>
  <c r="H60" i="5"/>
  <c r="D60" i="5"/>
  <c r="C60" i="5"/>
  <c r="Q60" i="5"/>
  <c r="I60" i="5"/>
  <c r="X60" i="5"/>
  <c r="BT60" i="4"/>
  <c r="O60" i="5"/>
  <c r="M60" i="5"/>
  <c r="P60" i="5"/>
  <c r="S60" i="5"/>
  <c r="R60" i="5"/>
  <c r="N60" i="5"/>
  <c r="U60" i="5"/>
  <c r="E60" i="5"/>
  <c r="L60" i="5"/>
  <c r="Y60" i="5"/>
  <c r="J60" i="5"/>
  <c r="F60" i="5"/>
  <c r="V60" i="5"/>
  <c r="T60" i="5"/>
  <c r="G60" i="5"/>
  <c r="W60" i="5"/>
  <c r="G148" i="5"/>
  <c r="T148" i="5"/>
  <c r="V148" i="5"/>
  <c r="S148" i="5"/>
  <c r="BT148" i="4"/>
  <c r="X148" i="5"/>
  <c r="J148" i="5"/>
  <c r="F148" i="5"/>
  <c r="O148" i="5"/>
  <c r="C148" i="5"/>
  <c r="R148" i="5"/>
  <c r="Q148" i="5"/>
  <c r="D148" i="5"/>
  <c r="H148" i="5"/>
  <c r="M148" i="5"/>
  <c r="E148" i="5"/>
  <c r="Y148" i="5"/>
  <c r="I148" i="5"/>
  <c r="U148" i="5"/>
  <c r="N148" i="5"/>
  <c r="K148" i="5"/>
  <c r="L148" i="5"/>
  <c r="P148" i="5"/>
  <c r="W148" i="5"/>
  <c r="I65" i="5"/>
  <c r="T65" i="5"/>
  <c r="F65" i="5"/>
  <c r="K65" i="5"/>
  <c r="O65" i="5"/>
  <c r="Y65" i="5"/>
  <c r="D65" i="5"/>
  <c r="C65" i="5"/>
  <c r="G65" i="5"/>
  <c r="R65" i="5"/>
  <c r="H65" i="5"/>
  <c r="N65" i="5"/>
  <c r="BT65" i="4"/>
  <c r="Q65" i="5"/>
  <c r="J65" i="5"/>
  <c r="U65" i="5"/>
  <c r="E65" i="5"/>
  <c r="P65" i="5"/>
  <c r="V65" i="5"/>
  <c r="L65" i="5"/>
  <c r="M65" i="5"/>
  <c r="S65" i="5"/>
  <c r="X65" i="5"/>
  <c r="W65" i="5"/>
  <c r="K301" i="5"/>
  <c r="Q301" i="5"/>
  <c r="G301" i="5"/>
  <c r="U301" i="5"/>
  <c r="M301" i="5"/>
  <c r="R301" i="5"/>
  <c r="N301" i="5"/>
  <c r="O301" i="5"/>
  <c r="V301" i="5"/>
  <c r="Y301" i="5"/>
  <c r="D301" i="5"/>
  <c r="I301" i="5"/>
  <c r="P301" i="5"/>
  <c r="L301" i="5"/>
  <c r="E301" i="5"/>
  <c r="H301" i="5"/>
  <c r="C301" i="5"/>
  <c r="J301" i="5"/>
  <c r="T301" i="5"/>
  <c r="F301" i="5"/>
  <c r="S301" i="5"/>
  <c r="BT301" i="4"/>
  <c r="X301" i="5"/>
  <c r="W301" i="5"/>
  <c r="N51" i="5"/>
  <c r="H51" i="5"/>
  <c r="C51" i="5"/>
  <c r="K51" i="5"/>
  <c r="O51" i="5"/>
  <c r="M51" i="5"/>
  <c r="P51" i="5"/>
  <c r="R51" i="5"/>
  <c r="F51" i="5"/>
  <c r="Y51" i="5"/>
  <c r="T51" i="5"/>
  <c r="J51" i="5"/>
  <c r="G51" i="5"/>
  <c r="I51" i="5"/>
  <c r="D51" i="5"/>
  <c r="E51" i="5"/>
  <c r="L51" i="5"/>
  <c r="U51" i="5"/>
  <c r="S51" i="5"/>
  <c r="BT51" i="4"/>
  <c r="Q51" i="5"/>
  <c r="V51" i="5"/>
  <c r="X51" i="5"/>
  <c r="W51" i="5"/>
  <c r="R110" i="5"/>
  <c r="G110" i="5"/>
  <c r="F110" i="5"/>
  <c r="O110" i="5"/>
  <c r="Q110" i="5"/>
  <c r="M110" i="5"/>
  <c r="N110" i="5"/>
  <c r="K110" i="5"/>
  <c r="J110" i="5"/>
  <c r="D110" i="5"/>
  <c r="Y110" i="5"/>
  <c r="I110" i="5"/>
  <c r="T110" i="5"/>
  <c r="P110" i="5"/>
  <c r="U110" i="5"/>
  <c r="C110" i="5"/>
  <c r="H110" i="5"/>
  <c r="S110" i="5"/>
  <c r="E110" i="5"/>
  <c r="L110" i="5"/>
  <c r="BT110" i="4"/>
  <c r="V110" i="5"/>
  <c r="X110" i="5"/>
  <c r="W110" i="5"/>
  <c r="O27" i="5"/>
  <c r="H27" i="5"/>
  <c r="M27" i="5"/>
  <c r="U27" i="5"/>
  <c r="G27" i="5"/>
  <c r="P27" i="5"/>
  <c r="N27" i="5"/>
  <c r="L27" i="5"/>
  <c r="S27" i="5"/>
  <c r="Q27" i="5"/>
  <c r="Y27" i="5"/>
  <c r="E27" i="5"/>
  <c r="R27" i="5"/>
  <c r="K27" i="5"/>
  <c r="D27" i="5"/>
  <c r="F27" i="5"/>
  <c r="V27" i="5"/>
  <c r="T27" i="5"/>
  <c r="BT27" i="4"/>
  <c r="J27" i="5"/>
  <c r="I27" i="5"/>
  <c r="C27" i="5"/>
  <c r="X27" i="5"/>
  <c r="W27" i="5"/>
  <c r="F161" i="5"/>
  <c r="I161" i="5"/>
  <c r="V161" i="5"/>
  <c r="G161" i="5"/>
  <c r="Q161" i="5"/>
  <c r="K161" i="5"/>
  <c r="C161" i="5"/>
  <c r="D161" i="5"/>
  <c r="P161" i="5"/>
  <c r="E161" i="5"/>
  <c r="U161" i="5"/>
  <c r="R161" i="5"/>
  <c r="M161" i="5"/>
  <c r="L161" i="5"/>
  <c r="N161" i="5"/>
  <c r="Y161" i="5"/>
  <c r="H161" i="5"/>
  <c r="BT161" i="4"/>
  <c r="J161" i="5"/>
  <c r="O161" i="5"/>
  <c r="S161" i="5"/>
  <c r="T161" i="5"/>
  <c r="X161" i="5"/>
  <c r="W161" i="5"/>
  <c r="BT280" i="4"/>
  <c r="D280" i="5"/>
  <c r="C280" i="5"/>
  <c r="R280" i="5"/>
  <c r="E280" i="5"/>
  <c r="X280" i="5"/>
  <c r="M280" i="5"/>
  <c r="L280" i="5"/>
  <c r="T280" i="5"/>
  <c r="I280" i="5"/>
  <c r="P280" i="5"/>
  <c r="U280" i="5"/>
  <c r="V280" i="5"/>
  <c r="G280" i="5"/>
  <c r="S280" i="5"/>
  <c r="O280" i="5"/>
  <c r="Y280" i="5"/>
  <c r="H280" i="5"/>
  <c r="J280" i="5"/>
  <c r="F280" i="5"/>
  <c r="N280" i="5"/>
  <c r="Q280" i="5"/>
  <c r="K280" i="5"/>
  <c r="W280" i="5"/>
  <c r="C249" i="5"/>
  <c r="P249" i="5"/>
  <c r="R249" i="5"/>
  <c r="BT249" i="4"/>
  <c r="V249" i="5"/>
  <c r="K249" i="5"/>
  <c r="U249" i="5"/>
  <c r="J249" i="5"/>
  <c r="O249" i="5"/>
  <c r="D249" i="5"/>
  <c r="Y249" i="5"/>
  <c r="E249" i="5"/>
  <c r="T249" i="5"/>
  <c r="I249" i="5"/>
  <c r="H249" i="5"/>
  <c r="Q249" i="5"/>
  <c r="L249" i="5"/>
  <c r="N249" i="5"/>
  <c r="S249" i="5"/>
  <c r="F249" i="5"/>
  <c r="M249" i="5"/>
  <c r="G249" i="5"/>
  <c r="X249" i="5"/>
  <c r="W249" i="5"/>
  <c r="D278" i="5"/>
  <c r="S278" i="5"/>
  <c r="K278" i="5"/>
  <c r="J278" i="5"/>
  <c r="BT278" i="4"/>
  <c r="P278" i="5"/>
  <c r="O278" i="5"/>
  <c r="N278" i="5"/>
  <c r="H278" i="5"/>
  <c r="E278" i="5"/>
  <c r="I278" i="5"/>
  <c r="R278" i="5"/>
  <c r="F278" i="5"/>
  <c r="M278" i="5"/>
  <c r="X278" i="5"/>
  <c r="V278" i="5"/>
  <c r="G278" i="5"/>
  <c r="C278" i="5"/>
  <c r="Q278" i="5"/>
  <c r="U278" i="5"/>
  <c r="L278" i="5"/>
  <c r="T278" i="5"/>
  <c r="Y278" i="5"/>
  <c r="W278" i="5"/>
  <c r="BT143" i="4"/>
  <c r="D143" i="5"/>
  <c r="J143" i="5"/>
  <c r="N143" i="5"/>
  <c r="L143" i="5"/>
  <c r="M143" i="5"/>
  <c r="S143" i="5"/>
  <c r="H143" i="5"/>
  <c r="O143" i="5"/>
  <c r="G143" i="5"/>
  <c r="R143" i="5"/>
  <c r="T143" i="5"/>
  <c r="U143" i="5"/>
  <c r="Q143" i="5"/>
  <c r="Y143" i="5"/>
  <c r="K143" i="5"/>
  <c r="C143" i="5"/>
  <c r="E143" i="5"/>
  <c r="F143" i="5"/>
  <c r="I143" i="5"/>
  <c r="V143" i="5"/>
  <c r="P143" i="5"/>
  <c r="X143" i="5"/>
  <c r="W143" i="5"/>
  <c r="G118" i="5"/>
  <c r="BT118" i="4"/>
  <c r="M118" i="5"/>
  <c r="Q118" i="5"/>
  <c r="T118" i="5"/>
  <c r="J118" i="5"/>
  <c r="K118" i="5"/>
  <c r="P118" i="5"/>
  <c r="R118" i="5"/>
  <c r="D118" i="5"/>
  <c r="N118" i="5"/>
  <c r="U118" i="5"/>
  <c r="S118" i="5"/>
  <c r="L118" i="5"/>
  <c r="V118" i="5"/>
  <c r="Y118" i="5"/>
  <c r="I118" i="5"/>
  <c r="F118" i="5"/>
  <c r="H118" i="5"/>
  <c r="O118" i="5"/>
  <c r="C118" i="5"/>
  <c r="E118" i="5"/>
  <c r="X118" i="5"/>
  <c r="W118" i="5"/>
  <c r="G64" i="5"/>
  <c r="H64" i="5"/>
  <c r="J64" i="5"/>
  <c r="R64" i="5"/>
  <c r="N64" i="5"/>
  <c r="BT64" i="4"/>
  <c r="I64" i="5"/>
  <c r="C64" i="5"/>
  <c r="D64" i="5"/>
  <c r="T64" i="5"/>
  <c r="U64" i="5"/>
  <c r="Y64" i="5"/>
  <c r="E64" i="5"/>
  <c r="F64" i="5"/>
  <c r="S64" i="5"/>
  <c r="K64" i="5"/>
  <c r="P64" i="5"/>
  <c r="L64" i="5"/>
  <c r="M64" i="5"/>
  <c r="Q64" i="5"/>
  <c r="O64" i="5"/>
  <c r="V64" i="5"/>
  <c r="X64" i="5"/>
  <c r="W64" i="5"/>
  <c r="U198" i="5"/>
  <c r="J198" i="5"/>
  <c r="O198" i="5"/>
  <c r="D198" i="5"/>
  <c r="G198" i="5"/>
  <c r="T198" i="5"/>
  <c r="C198" i="5"/>
  <c r="K198" i="5"/>
  <c r="Y198" i="5"/>
  <c r="H198" i="5"/>
  <c r="P198" i="5"/>
  <c r="L198" i="5"/>
  <c r="E198" i="5"/>
  <c r="R198" i="5"/>
  <c r="F198" i="5"/>
  <c r="N198" i="5"/>
  <c r="BT198" i="4"/>
  <c r="M198" i="5"/>
  <c r="S198" i="5"/>
  <c r="I198" i="5"/>
  <c r="Q198" i="5"/>
  <c r="V198" i="5"/>
  <c r="X198" i="5"/>
  <c r="W198" i="5"/>
  <c r="R288" i="5"/>
  <c r="M288" i="5"/>
  <c r="J288" i="5"/>
  <c r="S288" i="5"/>
  <c r="P288" i="5"/>
  <c r="L288" i="5"/>
  <c r="H288" i="5"/>
  <c r="N288" i="5"/>
  <c r="Y288" i="5"/>
  <c r="D288" i="5"/>
  <c r="F288" i="5"/>
  <c r="T288" i="5"/>
  <c r="G288" i="5"/>
  <c r="U288" i="5"/>
  <c r="O288" i="5"/>
  <c r="K288" i="5"/>
  <c r="BT288" i="4"/>
  <c r="E288" i="5"/>
  <c r="C288" i="5"/>
  <c r="I288" i="5"/>
  <c r="Q288" i="5"/>
  <c r="V288" i="5"/>
  <c r="X288" i="5"/>
  <c r="W288" i="5"/>
  <c r="V219" i="5"/>
  <c r="BT219" i="4"/>
  <c r="I219" i="5"/>
  <c r="M219" i="5"/>
  <c r="U219" i="5"/>
  <c r="K219" i="5"/>
  <c r="H219" i="5"/>
  <c r="R219" i="5"/>
  <c r="Y219" i="5"/>
  <c r="F219" i="5"/>
  <c r="Q219" i="5"/>
  <c r="T219" i="5"/>
  <c r="L219" i="5"/>
  <c r="C219" i="5"/>
  <c r="S219" i="5"/>
  <c r="O219" i="5"/>
  <c r="D219" i="5"/>
  <c r="J219" i="5"/>
  <c r="E219" i="5"/>
  <c r="G219" i="5"/>
  <c r="N219" i="5"/>
  <c r="P219" i="5"/>
  <c r="X219" i="5"/>
  <c r="W219" i="5"/>
  <c r="BT58" i="4"/>
  <c r="H58" i="5"/>
  <c r="V58" i="5"/>
  <c r="E58" i="5"/>
  <c r="C58" i="5"/>
  <c r="P58" i="5"/>
  <c r="F58" i="5"/>
  <c r="T58" i="5"/>
  <c r="L58" i="5"/>
  <c r="N58" i="5"/>
  <c r="K58" i="5"/>
  <c r="O58" i="5"/>
  <c r="I58" i="5"/>
  <c r="S58" i="5"/>
  <c r="D58" i="5"/>
  <c r="Y58" i="5"/>
  <c r="G58" i="5"/>
  <c r="M58" i="5"/>
  <c r="Q58" i="5"/>
  <c r="J58" i="5"/>
  <c r="U58" i="5"/>
  <c r="R58" i="5"/>
  <c r="X58" i="5"/>
  <c r="W58" i="5"/>
  <c r="O254" i="5"/>
  <c r="T254" i="5"/>
  <c r="I254" i="5"/>
  <c r="C254" i="5"/>
  <c r="L254" i="5"/>
  <c r="Y254" i="5"/>
  <c r="H254" i="5"/>
  <c r="S254" i="5"/>
  <c r="J254" i="5"/>
  <c r="U254" i="5"/>
  <c r="G254" i="5"/>
  <c r="Q254" i="5"/>
  <c r="F254" i="5"/>
  <c r="D254" i="5"/>
  <c r="BT254" i="4"/>
  <c r="N254" i="5"/>
  <c r="K254" i="5"/>
  <c r="X254" i="5"/>
  <c r="P254" i="5"/>
  <c r="V254" i="5"/>
  <c r="R254" i="5"/>
  <c r="E254" i="5"/>
  <c r="M254" i="5"/>
  <c r="W254" i="5"/>
  <c r="T38" i="5"/>
  <c r="G38" i="5"/>
  <c r="R38" i="5"/>
  <c r="Q38" i="5"/>
  <c r="M38" i="5"/>
  <c r="V38" i="5"/>
  <c r="J38" i="5"/>
  <c r="F38" i="5"/>
  <c r="U38" i="5"/>
  <c r="C38" i="5"/>
  <c r="Y38" i="5"/>
  <c r="I38" i="5"/>
  <c r="P38" i="5"/>
  <c r="S38" i="5"/>
  <c r="O38" i="5"/>
  <c r="D38" i="5"/>
  <c r="L38" i="5"/>
  <c r="E38" i="5"/>
  <c r="BT38" i="4"/>
  <c r="N38" i="5"/>
  <c r="H38" i="5"/>
  <c r="X38" i="5"/>
  <c r="K38" i="5"/>
  <c r="W38" i="5"/>
  <c r="L53" i="5"/>
  <c r="C53" i="5"/>
  <c r="D53" i="5"/>
  <c r="N53" i="5"/>
  <c r="E53" i="5"/>
  <c r="R53" i="5"/>
  <c r="O53" i="5"/>
  <c r="K53" i="5"/>
  <c r="M53" i="5"/>
  <c r="Y53" i="5"/>
  <c r="H53" i="5"/>
  <c r="P53" i="5"/>
  <c r="S53" i="5"/>
  <c r="BT53" i="4"/>
  <c r="J53" i="5"/>
  <c r="G53" i="5"/>
  <c r="F53" i="5"/>
  <c r="U53" i="5"/>
  <c r="I53" i="5"/>
  <c r="T53" i="5"/>
  <c r="Q53" i="5"/>
  <c r="V53" i="5"/>
  <c r="X53" i="5"/>
  <c r="W53" i="5"/>
  <c r="M173" i="5"/>
  <c r="P173" i="5"/>
  <c r="G173" i="5"/>
  <c r="K173" i="5"/>
  <c r="O173" i="5"/>
  <c r="Q173" i="5"/>
  <c r="U173" i="5"/>
  <c r="S173" i="5"/>
  <c r="H173" i="5"/>
  <c r="Y173" i="5"/>
  <c r="D173" i="5"/>
  <c r="I173" i="5"/>
  <c r="R173" i="5"/>
  <c r="L173" i="5"/>
  <c r="E173" i="5"/>
  <c r="J173" i="5"/>
  <c r="F173" i="5"/>
  <c r="BT173" i="4"/>
  <c r="C173" i="5"/>
  <c r="N173" i="5"/>
  <c r="T173" i="5"/>
  <c r="V173" i="5"/>
  <c r="X173" i="5"/>
  <c r="W173" i="5"/>
  <c r="G79" i="5"/>
  <c r="J79" i="5"/>
  <c r="R79" i="5"/>
  <c r="N79" i="5"/>
  <c r="O79" i="5"/>
  <c r="Y79" i="5"/>
  <c r="D79" i="5"/>
  <c r="F79" i="5"/>
  <c r="S79" i="5"/>
  <c r="BT79" i="4"/>
  <c r="T79" i="5"/>
  <c r="L79" i="5"/>
  <c r="K79" i="5"/>
  <c r="C79" i="5"/>
  <c r="P79" i="5"/>
  <c r="U79" i="5"/>
  <c r="I79" i="5"/>
  <c r="E79" i="5"/>
  <c r="M79" i="5"/>
  <c r="H79" i="5"/>
  <c r="Q79" i="5"/>
  <c r="V79" i="5"/>
  <c r="X79" i="5"/>
  <c r="W79" i="5"/>
  <c r="L72" i="5"/>
  <c r="D72" i="5"/>
  <c r="U72" i="5"/>
  <c r="G72" i="5"/>
  <c r="X72" i="5"/>
  <c r="M72" i="5"/>
  <c r="N72" i="5"/>
  <c r="C72" i="5"/>
  <c r="V72" i="5"/>
  <c r="E72" i="5"/>
  <c r="Y72" i="5"/>
  <c r="H72" i="5"/>
  <c r="P72" i="5"/>
  <c r="O72" i="5"/>
  <c r="K72" i="5"/>
  <c r="F72" i="5"/>
  <c r="R72" i="5"/>
  <c r="I72" i="5"/>
  <c r="Q72" i="5"/>
  <c r="T72" i="5"/>
  <c r="S72" i="5"/>
  <c r="J72" i="5"/>
  <c r="BT72" i="4"/>
  <c r="W72" i="5"/>
  <c r="C48" i="5"/>
  <c r="M48" i="5"/>
  <c r="BT48" i="4"/>
  <c r="S48" i="5"/>
  <c r="D48" i="5"/>
  <c r="N48" i="5"/>
  <c r="J48" i="5"/>
  <c r="K48" i="5"/>
  <c r="R48" i="5"/>
  <c r="T48" i="5"/>
  <c r="E48" i="5"/>
  <c r="L48" i="5"/>
  <c r="I48" i="5"/>
  <c r="P48" i="5"/>
  <c r="Q48" i="5"/>
  <c r="Y48" i="5"/>
  <c r="F48" i="5"/>
  <c r="H48" i="5"/>
  <c r="G48" i="5"/>
  <c r="V48" i="5"/>
  <c r="U48" i="5"/>
  <c r="O48" i="5"/>
  <c r="X48" i="5"/>
  <c r="W48" i="5"/>
  <c r="S247" i="5"/>
  <c r="U247" i="5"/>
  <c r="O247" i="5"/>
  <c r="F247" i="5"/>
  <c r="K247" i="5"/>
  <c r="Y247" i="5"/>
  <c r="E247" i="5"/>
  <c r="H247" i="5"/>
  <c r="P247" i="5"/>
  <c r="J247" i="5"/>
  <c r="D247" i="5"/>
  <c r="L247" i="5"/>
  <c r="R247" i="5"/>
  <c r="M247" i="5"/>
  <c r="G247" i="5"/>
  <c r="Q247" i="5"/>
  <c r="BT247" i="4"/>
  <c r="I247" i="5"/>
  <c r="V247" i="5"/>
  <c r="T247" i="5"/>
  <c r="N247" i="5"/>
  <c r="C247" i="5"/>
  <c r="X247" i="5"/>
  <c r="W247" i="5"/>
  <c r="Q49" i="5"/>
  <c r="P49" i="5"/>
  <c r="F49" i="5"/>
  <c r="D49" i="5"/>
  <c r="N49" i="5"/>
  <c r="Y49" i="5"/>
  <c r="I49" i="5"/>
  <c r="S49" i="5"/>
  <c r="J49" i="5"/>
  <c r="M49" i="5"/>
  <c r="T49" i="5"/>
  <c r="O49" i="5"/>
  <c r="C49" i="5"/>
  <c r="E49" i="5"/>
  <c r="L49" i="5"/>
  <c r="K49" i="5"/>
  <c r="BT49" i="4"/>
  <c r="X49" i="5"/>
  <c r="R49" i="5"/>
  <c r="V49" i="5"/>
  <c r="U49" i="5"/>
  <c r="G49" i="5"/>
  <c r="H49" i="5"/>
  <c r="W49" i="5"/>
  <c r="N55" i="5"/>
  <c r="G55" i="5"/>
  <c r="T55" i="5"/>
  <c r="H55" i="5"/>
  <c r="P55" i="5"/>
  <c r="X55" i="5"/>
  <c r="M55" i="5"/>
  <c r="D55" i="5"/>
  <c r="S55" i="5"/>
  <c r="BT55" i="4"/>
  <c r="F55" i="5"/>
  <c r="O55" i="5"/>
  <c r="K55" i="5"/>
  <c r="C55" i="5"/>
  <c r="I55" i="5"/>
  <c r="U55" i="5"/>
  <c r="Y55" i="5"/>
  <c r="L55" i="5"/>
  <c r="R55" i="5"/>
  <c r="E55" i="5"/>
  <c r="Q55" i="5"/>
  <c r="V55" i="5"/>
  <c r="J55" i="5"/>
  <c r="W55" i="5"/>
  <c r="P104" i="5"/>
  <c r="F104" i="5"/>
  <c r="U104" i="5"/>
  <c r="G104" i="5"/>
  <c r="H104" i="5"/>
  <c r="T104" i="5"/>
  <c r="C104" i="5"/>
  <c r="J104" i="5"/>
  <c r="N104" i="5"/>
  <c r="E104" i="5"/>
  <c r="K104" i="5"/>
  <c r="O104" i="5"/>
  <c r="BT104" i="4"/>
  <c r="V104" i="5"/>
  <c r="S104" i="5"/>
  <c r="Y104" i="5"/>
  <c r="D104" i="5"/>
  <c r="Q104" i="5"/>
  <c r="I104" i="5"/>
  <c r="L104" i="5"/>
  <c r="R104" i="5"/>
  <c r="M104" i="5"/>
  <c r="X104" i="5"/>
  <c r="W104" i="5"/>
  <c r="N218" i="5"/>
  <c r="P218" i="5"/>
  <c r="R218" i="5"/>
  <c r="H218" i="5"/>
  <c r="J218" i="5"/>
  <c r="Y218" i="5"/>
  <c r="D218" i="5"/>
  <c r="O218" i="5"/>
  <c r="U218" i="5"/>
  <c r="S218" i="5"/>
  <c r="Q218" i="5"/>
  <c r="V218" i="5"/>
  <c r="E218" i="5"/>
  <c r="C218" i="5"/>
  <c r="I218" i="5"/>
  <c r="T218" i="5"/>
  <c r="F218" i="5"/>
  <c r="K218" i="5"/>
  <c r="L218" i="5"/>
  <c r="M218" i="5"/>
  <c r="BT218" i="4"/>
  <c r="G218" i="5"/>
  <c r="X218" i="5"/>
  <c r="W218" i="5"/>
  <c r="C206" i="5"/>
  <c r="Q206" i="5"/>
  <c r="J206" i="5"/>
  <c r="V206" i="5"/>
  <c r="N206" i="5"/>
  <c r="Y206" i="5"/>
  <c r="M206" i="5"/>
  <c r="I206" i="5"/>
  <c r="S206" i="5"/>
  <c r="R206" i="5"/>
  <c r="BT206" i="4"/>
  <c r="G206" i="5"/>
  <c r="F206" i="5"/>
  <c r="O206" i="5"/>
  <c r="D206" i="5"/>
  <c r="L206" i="5"/>
  <c r="U206" i="5"/>
  <c r="E206" i="5"/>
  <c r="K206" i="5"/>
  <c r="T206" i="5"/>
  <c r="H206" i="5"/>
  <c r="P206" i="5"/>
  <c r="X206" i="5"/>
  <c r="W206" i="5"/>
  <c r="BT255" i="4"/>
  <c r="D255" i="5"/>
  <c r="H255" i="5"/>
  <c r="L255" i="5"/>
  <c r="T255" i="5"/>
  <c r="M255" i="5"/>
  <c r="P255" i="5"/>
  <c r="U255" i="5"/>
  <c r="G255" i="5"/>
  <c r="O255" i="5"/>
  <c r="S255" i="5"/>
  <c r="R255" i="5"/>
  <c r="J255" i="5"/>
  <c r="N255" i="5"/>
  <c r="Y255" i="5"/>
  <c r="K255" i="5"/>
  <c r="C255" i="5"/>
  <c r="E255" i="5"/>
  <c r="F255" i="5"/>
  <c r="I255" i="5"/>
  <c r="Q255" i="5"/>
  <c r="V255" i="5"/>
  <c r="X255" i="5"/>
  <c r="W255" i="5"/>
  <c r="N100" i="5"/>
  <c r="D100" i="5"/>
  <c r="T100" i="5"/>
  <c r="C100" i="5"/>
  <c r="Y100" i="5"/>
  <c r="I100" i="5"/>
  <c r="S100" i="5"/>
  <c r="K100" i="5"/>
  <c r="H100" i="5"/>
  <c r="V100" i="5"/>
  <c r="E100" i="5"/>
  <c r="G100" i="5"/>
  <c r="R100" i="5"/>
  <c r="Q100" i="5"/>
  <c r="L100" i="5"/>
  <c r="U100" i="5"/>
  <c r="F100" i="5"/>
  <c r="J100" i="5"/>
  <c r="M100" i="5"/>
  <c r="BT100" i="4"/>
  <c r="O100" i="5"/>
  <c r="P100" i="5"/>
  <c r="X100" i="5"/>
  <c r="W100" i="5"/>
  <c r="J239" i="5"/>
  <c r="N239" i="5"/>
  <c r="F239" i="5"/>
  <c r="Y239" i="5"/>
  <c r="E239" i="5"/>
  <c r="I239" i="5"/>
  <c r="L239" i="5"/>
  <c r="U239" i="5"/>
  <c r="G239" i="5"/>
  <c r="BT239" i="4"/>
  <c r="D239" i="5"/>
  <c r="T239" i="5"/>
  <c r="C239" i="5"/>
  <c r="S239" i="5"/>
  <c r="R239" i="5"/>
  <c r="H239" i="5"/>
  <c r="M239" i="5"/>
  <c r="O239" i="5"/>
  <c r="Q239" i="5"/>
  <c r="K239" i="5"/>
  <c r="P239" i="5"/>
  <c r="V239" i="5"/>
  <c r="X239" i="5"/>
  <c r="W239" i="5"/>
  <c r="T141" i="5"/>
  <c r="S141" i="5"/>
  <c r="D141" i="5"/>
  <c r="P141" i="5"/>
  <c r="L141" i="5"/>
  <c r="U141" i="5"/>
  <c r="N141" i="5"/>
  <c r="H141" i="5"/>
  <c r="C141" i="5"/>
  <c r="E141" i="5"/>
  <c r="J141" i="5"/>
  <c r="BT141" i="4"/>
  <c r="V141" i="5"/>
  <c r="I141" i="5"/>
  <c r="K141" i="5"/>
  <c r="R141" i="5"/>
  <c r="Q141" i="5"/>
  <c r="F141" i="5"/>
  <c r="G141" i="5"/>
  <c r="M141" i="5"/>
  <c r="O141" i="5"/>
  <c r="X141" i="5"/>
  <c r="W141" i="5"/>
  <c r="Y141" i="5"/>
  <c r="J276" i="5"/>
  <c r="G276" i="5"/>
  <c r="BT276" i="4"/>
  <c r="Q276" i="5"/>
  <c r="D276" i="5"/>
  <c r="Y276" i="5"/>
  <c r="E276" i="5"/>
  <c r="L276" i="5"/>
  <c r="T276" i="5"/>
  <c r="R276" i="5"/>
  <c r="O276" i="5"/>
  <c r="U276" i="5"/>
  <c r="C276" i="5"/>
  <c r="S276" i="5"/>
  <c r="N276" i="5"/>
  <c r="F276" i="5"/>
  <c r="H276" i="5"/>
  <c r="K276" i="5"/>
  <c r="P276" i="5"/>
  <c r="M276" i="5"/>
  <c r="I276" i="5"/>
  <c r="V276" i="5"/>
  <c r="X276" i="5"/>
  <c r="W276" i="5"/>
  <c r="BT293" i="4"/>
  <c r="I293" i="5"/>
  <c r="J293" i="5"/>
  <c r="E293" i="5"/>
  <c r="K293" i="5"/>
  <c r="O293" i="5"/>
  <c r="C293" i="5"/>
  <c r="L293" i="5"/>
  <c r="F293" i="5"/>
  <c r="R293" i="5"/>
  <c r="P293" i="5"/>
  <c r="U293" i="5"/>
  <c r="G293" i="5"/>
  <c r="M293" i="5"/>
  <c r="Y293" i="5"/>
  <c r="T293" i="5"/>
  <c r="N293" i="5"/>
  <c r="D293" i="5"/>
  <c r="H293" i="5"/>
  <c r="S293" i="5"/>
  <c r="Q293" i="5"/>
  <c r="V293" i="5"/>
  <c r="X293" i="5"/>
  <c r="W293" i="5"/>
  <c r="L252" i="5"/>
  <c r="C252" i="5"/>
  <c r="G252" i="5"/>
  <c r="BT252" i="4"/>
  <c r="Q252" i="5"/>
  <c r="Y252" i="5"/>
  <c r="I252" i="5"/>
  <c r="U252" i="5"/>
  <c r="N252" i="5"/>
  <c r="J252" i="5"/>
  <c r="R252" i="5"/>
  <c r="V252" i="5"/>
  <c r="D252" i="5"/>
  <c r="T252" i="5"/>
  <c r="O252" i="5"/>
  <c r="M252" i="5"/>
  <c r="H252" i="5"/>
  <c r="X252" i="5"/>
  <c r="S252" i="5"/>
  <c r="P252" i="5"/>
  <c r="K252" i="5"/>
  <c r="F252" i="5"/>
  <c r="E252" i="5"/>
  <c r="W252" i="5"/>
  <c r="E152" i="5"/>
  <c r="H152" i="5"/>
  <c r="L152" i="5"/>
  <c r="F152" i="5"/>
  <c r="P152" i="5"/>
  <c r="N152" i="5"/>
  <c r="R152" i="5"/>
  <c r="G152" i="5"/>
  <c r="BT152" i="4"/>
  <c r="I152" i="5"/>
  <c r="U152" i="5"/>
  <c r="T152" i="5"/>
  <c r="M152" i="5"/>
  <c r="K152" i="5"/>
  <c r="D152" i="5"/>
  <c r="S152" i="5"/>
  <c r="C152" i="5"/>
  <c r="J152" i="5"/>
  <c r="O152" i="5"/>
  <c r="Y152" i="5"/>
  <c r="Q152" i="5"/>
  <c r="V152" i="5"/>
  <c r="X152" i="5"/>
  <c r="W152" i="5"/>
  <c r="F257" i="5"/>
  <c r="I257" i="5"/>
  <c r="Q257" i="5"/>
  <c r="G257" i="5"/>
  <c r="U257" i="5"/>
  <c r="O257" i="5"/>
  <c r="C257" i="5"/>
  <c r="D257" i="5"/>
  <c r="N257" i="5"/>
  <c r="E257" i="5"/>
  <c r="M257" i="5"/>
  <c r="L257" i="5"/>
  <c r="T257" i="5"/>
  <c r="V257" i="5"/>
  <c r="J257" i="5"/>
  <c r="Y257" i="5"/>
  <c r="K257" i="5"/>
  <c r="S257" i="5"/>
  <c r="H257" i="5"/>
  <c r="BT257" i="4"/>
  <c r="P257" i="5"/>
  <c r="R257" i="5"/>
  <c r="X257" i="5"/>
  <c r="W257" i="5"/>
  <c r="F235" i="5"/>
  <c r="S235" i="5"/>
  <c r="R235" i="5"/>
  <c r="P235" i="5"/>
  <c r="C235" i="5"/>
  <c r="G235" i="5"/>
  <c r="K235" i="5"/>
  <c r="H235" i="5"/>
  <c r="L235" i="5"/>
  <c r="Y235" i="5"/>
  <c r="D235" i="5"/>
  <c r="T235" i="5"/>
  <c r="Q235" i="5"/>
  <c r="X235" i="5"/>
  <c r="U235" i="5"/>
  <c r="M235" i="5"/>
  <c r="N235" i="5"/>
  <c r="E235" i="5"/>
  <c r="I235" i="5"/>
  <c r="V235" i="5"/>
  <c r="O235" i="5"/>
  <c r="BT235" i="4"/>
  <c r="J235" i="5"/>
  <c r="W235" i="5"/>
  <c r="G192" i="5"/>
  <c r="F192" i="5"/>
  <c r="E192" i="5"/>
  <c r="D192" i="5"/>
  <c r="P192" i="5"/>
  <c r="R192" i="5"/>
  <c r="I192" i="5"/>
  <c r="BT192" i="4"/>
  <c r="J192" i="5"/>
  <c r="O192" i="5"/>
  <c r="K192" i="5"/>
  <c r="N192" i="5"/>
  <c r="M192" i="5"/>
  <c r="C192" i="5"/>
  <c r="V192" i="5"/>
  <c r="Y192" i="5"/>
  <c r="H192" i="5"/>
  <c r="L192" i="5"/>
  <c r="S192" i="5"/>
  <c r="Q192" i="5"/>
  <c r="T192" i="5"/>
  <c r="U192" i="5"/>
  <c r="X192" i="5"/>
  <c r="W192" i="5"/>
  <c r="J193" i="5"/>
  <c r="C193" i="5"/>
  <c r="P193" i="5"/>
  <c r="BT193" i="4"/>
  <c r="V193" i="5"/>
  <c r="Y193" i="5"/>
  <c r="H193" i="5"/>
  <c r="R193" i="5"/>
  <c r="K193" i="5"/>
  <c r="T193" i="5"/>
  <c r="O193" i="5"/>
  <c r="L193" i="5"/>
  <c r="F193" i="5"/>
  <c r="U193" i="5"/>
  <c r="S193" i="5"/>
  <c r="G193" i="5"/>
  <c r="E193" i="5"/>
  <c r="D193" i="5"/>
  <c r="I193" i="5"/>
  <c r="N193" i="5"/>
  <c r="Q193" i="5"/>
  <c r="M193" i="5"/>
  <c r="X193" i="5"/>
  <c r="W193" i="5"/>
  <c r="C251" i="5"/>
  <c r="F251" i="5"/>
  <c r="S251" i="5"/>
  <c r="K251" i="5"/>
  <c r="J251" i="5"/>
  <c r="N251" i="5"/>
  <c r="D251" i="5"/>
  <c r="U251" i="5"/>
  <c r="P251" i="5"/>
  <c r="H251" i="5"/>
  <c r="L251" i="5"/>
  <c r="R251" i="5"/>
  <c r="BT251" i="4"/>
  <c r="M251" i="5"/>
  <c r="V251" i="5"/>
  <c r="Y251" i="5"/>
  <c r="O251" i="5"/>
  <c r="I251" i="5"/>
  <c r="G251" i="5"/>
  <c r="E251" i="5"/>
  <c r="T251" i="5"/>
  <c r="Q251" i="5"/>
  <c r="X251" i="5"/>
  <c r="W251" i="5"/>
  <c r="P170" i="5"/>
  <c r="L170" i="5"/>
  <c r="U170" i="5"/>
  <c r="J170" i="5"/>
  <c r="Y170" i="5"/>
  <c r="G170" i="5"/>
  <c r="N170" i="5"/>
  <c r="D170" i="5"/>
  <c r="R170" i="5"/>
  <c r="BT170" i="4"/>
  <c r="H170" i="5"/>
  <c r="T170" i="5"/>
  <c r="E170" i="5"/>
  <c r="S170" i="5"/>
  <c r="O170" i="5"/>
  <c r="K170" i="5"/>
  <c r="C170" i="5"/>
  <c r="M170" i="5"/>
  <c r="F170" i="5"/>
  <c r="I170" i="5"/>
  <c r="Q170" i="5"/>
  <c r="V170" i="5"/>
  <c r="X170" i="5"/>
  <c r="W170" i="5"/>
  <c r="H292" i="5"/>
  <c r="F292" i="5"/>
  <c r="U292" i="5"/>
  <c r="N292" i="5"/>
  <c r="I292" i="5"/>
  <c r="V292" i="5"/>
  <c r="M292" i="5"/>
  <c r="T292" i="5"/>
  <c r="Y292" i="5"/>
  <c r="BT292" i="4"/>
  <c r="D292" i="5"/>
  <c r="S292" i="5"/>
  <c r="E292" i="5"/>
  <c r="K292" i="5"/>
  <c r="R292" i="5"/>
  <c r="P292" i="5"/>
  <c r="C292" i="5"/>
  <c r="J292" i="5"/>
  <c r="L292" i="5"/>
  <c r="O292" i="5"/>
  <c r="G292" i="5"/>
  <c r="Q292" i="5"/>
  <c r="X292" i="5"/>
  <c r="W292" i="5"/>
  <c r="K122" i="5"/>
  <c r="F122" i="5"/>
  <c r="G122" i="5"/>
  <c r="R122" i="5"/>
  <c r="Y122" i="5"/>
  <c r="C122" i="5"/>
  <c r="J122" i="5"/>
  <c r="L122" i="5"/>
  <c r="M122" i="5"/>
  <c r="D122" i="5"/>
  <c r="E122" i="5"/>
  <c r="S122" i="5"/>
  <c r="U122" i="5"/>
  <c r="T122" i="5"/>
  <c r="BT122" i="4"/>
  <c r="P122" i="5"/>
  <c r="H122" i="5"/>
  <c r="I122" i="5"/>
  <c r="O122" i="5"/>
  <c r="N122" i="5"/>
  <c r="V122" i="5"/>
  <c r="Q122" i="5"/>
  <c r="X122" i="5"/>
  <c r="W122" i="5"/>
  <c r="I228" i="5"/>
  <c r="J228" i="5"/>
  <c r="S228" i="5"/>
  <c r="C228" i="5"/>
  <c r="O228" i="5"/>
  <c r="M228" i="5"/>
  <c r="P228" i="5"/>
  <c r="Y228" i="5"/>
  <c r="G228" i="5"/>
  <c r="H228" i="5"/>
  <c r="F228" i="5"/>
  <c r="D228" i="5"/>
  <c r="R228" i="5"/>
  <c r="BT228" i="4"/>
  <c r="E228" i="5"/>
  <c r="L228" i="5"/>
  <c r="U228" i="5"/>
  <c r="K228" i="5"/>
  <c r="T228" i="5"/>
  <c r="N228" i="5"/>
  <c r="Q228" i="5"/>
  <c r="V228" i="5"/>
  <c r="X228" i="5"/>
  <c r="W228" i="5"/>
  <c r="F291" i="5"/>
  <c r="E291" i="5"/>
  <c r="U291" i="5"/>
  <c r="M291" i="5"/>
  <c r="G291" i="5"/>
  <c r="V291" i="5"/>
  <c r="J291" i="5"/>
  <c r="N291" i="5"/>
  <c r="D291" i="5"/>
  <c r="BT291" i="4"/>
  <c r="I291" i="5"/>
  <c r="O291" i="5"/>
  <c r="Q291" i="5"/>
  <c r="R291" i="5"/>
  <c r="K291" i="5"/>
  <c r="H291" i="5"/>
  <c r="S291" i="5"/>
  <c r="C291" i="5"/>
  <c r="P291" i="5"/>
  <c r="L291" i="5"/>
  <c r="T291" i="5"/>
  <c r="Y291" i="5"/>
  <c r="X291" i="5"/>
  <c r="W291" i="5"/>
  <c r="U120" i="5"/>
  <c r="S120" i="5"/>
  <c r="M120" i="5"/>
  <c r="N120" i="5"/>
  <c r="Q120" i="5"/>
  <c r="Y120" i="5"/>
  <c r="I120" i="5"/>
  <c r="T120" i="5"/>
  <c r="L120" i="5"/>
  <c r="E120" i="5"/>
  <c r="K120" i="5"/>
  <c r="V120" i="5"/>
  <c r="D120" i="5"/>
  <c r="C120" i="5"/>
  <c r="F120" i="5"/>
  <c r="BT120" i="4"/>
  <c r="J120" i="5"/>
  <c r="G120" i="5"/>
  <c r="O120" i="5"/>
  <c r="R120" i="5"/>
  <c r="P120" i="5"/>
  <c r="H120" i="5"/>
  <c r="X120" i="5"/>
  <c r="W120" i="5"/>
  <c r="BT200" i="4"/>
  <c r="F200" i="5"/>
  <c r="S200" i="5"/>
  <c r="G200" i="5"/>
  <c r="E200" i="5"/>
  <c r="L200" i="5"/>
  <c r="D200" i="5"/>
  <c r="C200" i="5"/>
  <c r="K200" i="5"/>
  <c r="T200" i="5"/>
  <c r="M200" i="5"/>
  <c r="J200" i="5"/>
  <c r="P200" i="5"/>
  <c r="I200" i="5"/>
  <c r="R200" i="5"/>
  <c r="Y200" i="5"/>
  <c r="O200" i="5"/>
  <c r="U200" i="5"/>
  <c r="H200" i="5"/>
  <c r="N200" i="5"/>
  <c r="Q200" i="5"/>
  <c r="V200" i="5"/>
  <c r="X200" i="5"/>
  <c r="W200" i="5"/>
  <c r="K44" i="5"/>
  <c r="Q44" i="5"/>
  <c r="N44" i="5"/>
  <c r="M44" i="5"/>
  <c r="E44" i="5"/>
  <c r="P44" i="5"/>
  <c r="O44" i="5"/>
  <c r="V44" i="5"/>
  <c r="I44" i="5"/>
  <c r="J44" i="5"/>
  <c r="Y44" i="5"/>
  <c r="H44" i="5"/>
  <c r="F44" i="5"/>
  <c r="S44" i="5"/>
  <c r="G44" i="5"/>
  <c r="T44" i="5"/>
  <c r="L44" i="5"/>
  <c r="D44" i="5"/>
  <c r="C44" i="5"/>
  <c r="R44" i="5"/>
  <c r="BT44" i="4"/>
  <c r="U44" i="5"/>
  <c r="X44" i="5"/>
  <c r="W44" i="5"/>
  <c r="G290" i="5"/>
  <c r="F290" i="5"/>
  <c r="E290" i="5"/>
  <c r="T290" i="5"/>
  <c r="S290" i="5"/>
  <c r="K290" i="5"/>
  <c r="M290" i="5"/>
  <c r="J290" i="5"/>
  <c r="BT290" i="4"/>
  <c r="L290" i="5"/>
  <c r="R290" i="5"/>
  <c r="N290" i="5"/>
  <c r="O290" i="5"/>
  <c r="P290" i="5"/>
  <c r="Q290" i="5"/>
  <c r="Y290" i="5"/>
  <c r="I290" i="5"/>
  <c r="U290" i="5"/>
  <c r="H290" i="5"/>
  <c r="V290" i="5"/>
  <c r="D290" i="5"/>
  <c r="C290" i="5"/>
  <c r="X290" i="5"/>
  <c r="W290" i="5"/>
  <c r="F227" i="5"/>
  <c r="U227" i="5"/>
  <c r="O227" i="5"/>
  <c r="T227" i="5"/>
  <c r="BT227" i="4"/>
  <c r="S227" i="5"/>
  <c r="M227" i="5"/>
  <c r="L227" i="5"/>
  <c r="Y227" i="5"/>
  <c r="D227" i="5"/>
  <c r="I227" i="5"/>
  <c r="R227" i="5"/>
  <c r="C227" i="5"/>
  <c r="J227" i="5"/>
  <c r="K227" i="5"/>
  <c r="H227" i="5"/>
  <c r="E227" i="5"/>
  <c r="Q227" i="5"/>
  <c r="G227" i="5"/>
  <c r="P227" i="5"/>
  <c r="N227" i="5"/>
  <c r="V227" i="5"/>
  <c r="X227" i="5"/>
  <c r="W227" i="5"/>
  <c r="J37" i="5"/>
  <c r="I37" i="5"/>
  <c r="D37" i="5"/>
  <c r="Y37" i="5"/>
  <c r="C37" i="5"/>
  <c r="U37" i="5"/>
  <c r="M37" i="5"/>
  <c r="H37" i="5"/>
  <c r="N37" i="5"/>
  <c r="L37" i="5"/>
  <c r="O37" i="5"/>
  <c r="E37" i="5"/>
  <c r="T37" i="5"/>
  <c r="BT37" i="4"/>
  <c r="S37" i="5"/>
  <c r="G37" i="5"/>
  <c r="F37" i="5"/>
  <c r="K37" i="5"/>
  <c r="R37" i="5"/>
  <c r="P37" i="5"/>
  <c r="Q37" i="5"/>
  <c r="V37" i="5"/>
  <c r="X37" i="5"/>
  <c r="W37" i="5"/>
  <c r="E99" i="5"/>
  <c r="I99" i="5"/>
  <c r="S99" i="5"/>
  <c r="D99" i="5"/>
  <c r="O99" i="5"/>
  <c r="P99" i="5"/>
  <c r="T99" i="5"/>
  <c r="M99" i="5"/>
  <c r="V99" i="5"/>
  <c r="BT99" i="4"/>
  <c r="H99" i="5"/>
  <c r="L99" i="5"/>
  <c r="Q99" i="5"/>
  <c r="F99" i="5"/>
  <c r="R99" i="5"/>
  <c r="K99" i="5"/>
  <c r="C99" i="5"/>
  <c r="G99" i="5"/>
  <c r="U99" i="5"/>
  <c r="N99" i="5"/>
  <c r="J99" i="5"/>
  <c r="Y99" i="5"/>
  <c r="X99" i="5"/>
  <c r="W99" i="5"/>
  <c r="BT203" i="4"/>
  <c r="I203" i="5"/>
  <c r="V203" i="5"/>
  <c r="J203" i="5"/>
  <c r="F203" i="5"/>
  <c r="S203" i="5"/>
  <c r="L203" i="5"/>
  <c r="H203" i="5"/>
  <c r="Q203" i="5"/>
  <c r="D203" i="5"/>
  <c r="T203" i="5"/>
  <c r="N203" i="5"/>
  <c r="C203" i="5"/>
  <c r="K203" i="5"/>
  <c r="U203" i="5"/>
  <c r="Y203" i="5"/>
  <c r="E203" i="5"/>
  <c r="M203" i="5"/>
  <c r="R203" i="5"/>
  <c r="G203" i="5"/>
  <c r="O203" i="5"/>
  <c r="P203" i="5"/>
  <c r="X203" i="5"/>
  <c r="W203" i="5"/>
  <c r="M9" i="5"/>
  <c r="D9" i="5"/>
  <c r="T9" i="5"/>
  <c r="C9" i="5"/>
  <c r="N9" i="5"/>
  <c r="P9" i="5"/>
  <c r="L9" i="5"/>
  <c r="J9" i="5"/>
  <c r="F9" i="5"/>
  <c r="V9" i="5"/>
  <c r="Y9" i="5"/>
  <c r="H9" i="5"/>
  <c r="G9" i="5"/>
  <c r="Q9" i="5"/>
  <c r="E9" i="5"/>
  <c r="K9" i="5"/>
  <c r="O9" i="5"/>
  <c r="S9" i="5"/>
  <c r="BT9" i="4"/>
  <c r="U9" i="5"/>
  <c r="I9" i="5"/>
  <c r="R9" i="5"/>
  <c r="X9" i="5"/>
  <c r="W9" i="5"/>
  <c r="S85" i="5"/>
  <c r="V85" i="5"/>
  <c r="M85" i="5"/>
  <c r="E85" i="5"/>
  <c r="J85" i="5"/>
  <c r="I85" i="5"/>
  <c r="N85" i="5"/>
  <c r="F85" i="5"/>
  <c r="K85" i="5"/>
  <c r="U85" i="5"/>
  <c r="Y85" i="5"/>
  <c r="C85" i="5"/>
  <c r="Q85" i="5"/>
  <c r="L85" i="5"/>
  <c r="O85" i="5"/>
  <c r="T85" i="5"/>
  <c r="X85" i="5"/>
  <c r="D85" i="5"/>
  <c r="P85" i="5"/>
  <c r="R85" i="5"/>
  <c r="H85" i="5"/>
  <c r="BT85" i="4"/>
  <c r="G85" i="5"/>
  <c r="W85" i="5"/>
  <c r="O137" i="5"/>
  <c r="D137" i="5"/>
  <c r="M137" i="5"/>
  <c r="R137" i="5"/>
  <c r="Y137" i="5"/>
  <c r="H137" i="5"/>
  <c r="S137" i="5"/>
  <c r="K137" i="5"/>
  <c r="N137" i="5"/>
  <c r="E137" i="5"/>
  <c r="F137" i="5"/>
  <c r="I137" i="5"/>
  <c r="P137" i="5"/>
  <c r="U137" i="5"/>
  <c r="BT137" i="4"/>
  <c r="L137" i="5"/>
  <c r="C137" i="5"/>
  <c r="T137" i="5"/>
  <c r="G137" i="5"/>
  <c r="J137" i="5"/>
  <c r="Q137" i="5"/>
  <c r="V137" i="5"/>
  <c r="X137" i="5"/>
  <c r="W137" i="5"/>
  <c r="V185" i="5"/>
  <c r="M185" i="5"/>
  <c r="BT185" i="4"/>
  <c r="S185" i="5"/>
  <c r="R185" i="5"/>
  <c r="Y185" i="5"/>
  <c r="E185" i="5"/>
  <c r="L185" i="5"/>
  <c r="U185" i="5"/>
  <c r="P185" i="5"/>
  <c r="K185" i="5"/>
  <c r="T185" i="5"/>
  <c r="G185" i="5"/>
  <c r="H185" i="5"/>
  <c r="J185" i="5"/>
  <c r="I185" i="5"/>
  <c r="Q185" i="5"/>
  <c r="C185" i="5"/>
  <c r="X185" i="5"/>
  <c r="F185" i="5"/>
  <c r="O185" i="5"/>
  <c r="N185" i="5"/>
  <c r="D185" i="5"/>
  <c r="W185" i="5"/>
  <c r="R233" i="5"/>
  <c r="Q233" i="5"/>
  <c r="M233" i="5"/>
  <c r="X233" i="5"/>
  <c r="H233" i="5"/>
  <c r="Y233" i="5"/>
  <c r="D233" i="5"/>
  <c r="I233" i="5"/>
  <c r="U233" i="5"/>
  <c r="V233" i="5"/>
  <c r="K233" i="5"/>
  <c r="E233" i="5"/>
  <c r="BT233" i="4"/>
  <c r="C233" i="5"/>
  <c r="S233" i="5"/>
  <c r="F233" i="5"/>
  <c r="J233" i="5"/>
  <c r="T233" i="5"/>
  <c r="N233" i="5"/>
  <c r="G233" i="5"/>
  <c r="P233" i="5"/>
  <c r="L233" i="5"/>
  <c r="O233" i="5"/>
  <c r="W233" i="5"/>
  <c r="D163" i="5"/>
  <c r="V163" i="5"/>
  <c r="I163" i="5"/>
  <c r="P163" i="5"/>
  <c r="Y163" i="5"/>
  <c r="H163" i="5"/>
  <c r="O163" i="5"/>
  <c r="C163" i="5"/>
  <c r="BT163" i="4"/>
  <c r="M163" i="5"/>
  <c r="E163" i="5"/>
  <c r="L163" i="5"/>
  <c r="U163" i="5"/>
  <c r="K163" i="5"/>
  <c r="N163" i="5"/>
  <c r="S163" i="5"/>
  <c r="T163" i="5"/>
  <c r="J163" i="5"/>
  <c r="Q163" i="5"/>
  <c r="R163" i="5"/>
  <c r="G163" i="5"/>
  <c r="F163" i="5"/>
  <c r="X163" i="5"/>
  <c r="W163" i="5"/>
  <c r="Q190" i="5"/>
  <c r="P190" i="5"/>
  <c r="K190" i="5"/>
  <c r="U190" i="5"/>
  <c r="T190" i="5"/>
  <c r="Y190" i="5"/>
  <c r="C190" i="5"/>
  <c r="I190" i="5"/>
  <c r="J190" i="5"/>
  <c r="E190" i="5"/>
  <c r="R190" i="5"/>
  <c r="V190" i="5"/>
  <c r="BT190" i="4"/>
  <c r="G190" i="5"/>
  <c r="S190" i="5"/>
  <c r="N190" i="5"/>
  <c r="D190" i="5"/>
  <c r="L190" i="5"/>
  <c r="H190" i="5"/>
  <c r="M190" i="5"/>
  <c r="O190" i="5"/>
  <c r="F190" i="5"/>
  <c r="X190" i="5"/>
  <c r="W190" i="5"/>
  <c r="F153" i="5"/>
  <c r="D153" i="5"/>
  <c r="U153" i="5"/>
  <c r="V153" i="5"/>
  <c r="E153" i="5"/>
  <c r="X153" i="5"/>
  <c r="O153" i="5"/>
  <c r="BT153" i="4"/>
  <c r="I153" i="5"/>
  <c r="P153" i="5"/>
  <c r="J153" i="5"/>
  <c r="K153" i="5"/>
  <c r="N153" i="5"/>
  <c r="C153" i="5"/>
  <c r="S153" i="5"/>
  <c r="G153" i="5"/>
  <c r="Y153" i="5"/>
  <c r="R153" i="5"/>
  <c r="L153" i="5"/>
  <c r="H153" i="5"/>
  <c r="M153" i="5"/>
  <c r="T153" i="5"/>
  <c r="Q153" i="5"/>
  <c r="W153" i="5"/>
  <c r="D33" i="5"/>
  <c r="S33" i="5"/>
  <c r="F33" i="5"/>
  <c r="R33" i="5"/>
  <c r="Q33" i="5"/>
  <c r="V33" i="5"/>
  <c r="T33" i="5"/>
  <c r="Y33" i="5"/>
  <c r="BT33" i="4"/>
  <c r="I33" i="5"/>
  <c r="G33" i="5"/>
  <c r="U33" i="5"/>
  <c r="J33" i="5"/>
  <c r="P33" i="5"/>
  <c r="C33" i="5"/>
  <c r="K33" i="5"/>
  <c r="E33" i="5"/>
  <c r="H33" i="5"/>
  <c r="L33" i="5"/>
  <c r="N33" i="5"/>
  <c r="M33" i="5"/>
  <c r="O33" i="5"/>
  <c r="X33" i="5"/>
  <c r="W33" i="5"/>
  <c r="K92" i="5"/>
  <c r="N92" i="5"/>
  <c r="T92" i="5"/>
  <c r="U92" i="5"/>
  <c r="C92" i="5"/>
  <c r="Y92" i="5"/>
  <c r="I92" i="5"/>
  <c r="H92" i="5"/>
  <c r="J92" i="5"/>
  <c r="E92" i="5"/>
  <c r="S92" i="5"/>
  <c r="P92" i="5"/>
  <c r="G92" i="5"/>
  <c r="BT92" i="4"/>
  <c r="F92" i="5"/>
  <c r="R92" i="5"/>
  <c r="V92" i="5"/>
  <c r="L92" i="5"/>
  <c r="Q92" i="5"/>
  <c r="D92" i="5"/>
  <c r="O92" i="5"/>
  <c r="M92" i="5"/>
  <c r="X92" i="5"/>
  <c r="W92" i="5"/>
  <c r="M80" i="5"/>
  <c r="P80" i="5"/>
  <c r="BT80" i="4"/>
  <c r="V80" i="5"/>
  <c r="T80" i="5"/>
  <c r="Y80" i="5"/>
  <c r="F80" i="5"/>
  <c r="L80" i="5"/>
  <c r="K80" i="5"/>
  <c r="N80" i="5"/>
  <c r="D80" i="5"/>
  <c r="J80" i="5"/>
  <c r="E80" i="5"/>
  <c r="Q80" i="5"/>
  <c r="R80" i="5"/>
  <c r="U80" i="5"/>
  <c r="O80" i="5"/>
  <c r="G80" i="5"/>
  <c r="S80" i="5"/>
  <c r="H80" i="5"/>
  <c r="C80" i="5"/>
  <c r="I80" i="5"/>
  <c r="X80" i="5"/>
  <c r="W80" i="5"/>
  <c r="Q250" i="5"/>
  <c r="K250" i="5"/>
  <c r="C250" i="5"/>
  <c r="N250" i="5"/>
  <c r="O250" i="5"/>
  <c r="Y250" i="5"/>
  <c r="D250" i="5"/>
  <c r="T250" i="5"/>
  <c r="P250" i="5"/>
  <c r="V250" i="5"/>
  <c r="U250" i="5"/>
  <c r="E250" i="5"/>
  <c r="I250" i="5"/>
  <c r="J250" i="5"/>
  <c r="S250" i="5"/>
  <c r="BT250" i="4"/>
  <c r="H250" i="5"/>
  <c r="L250" i="5"/>
  <c r="G250" i="5"/>
  <c r="F250" i="5"/>
  <c r="M250" i="5"/>
  <c r="R250" i="5"/>
  <c r="X250" i="5"/>
  <c r="W250" i="5"/>
  <c r="C142" i="5"/>
  <c r="S142" i="5"/>
  <c r="V142" i="5"/>
  <c r="K142" i="5"/>
  <c r="F142" i="5"/>
  <c r="N142" i="5"/>
  <c r="G142" i="5"/>
  <c r="J142" i="5"/>
  <c r="Y142" i="5"/>
  <c r="E142" i="5"/>
  <c r="I142" i="5"/>
  <c r="P142" i="5"/>
  <c r="M142" i="5"/>
  <c r="R142" i="5"/>
  <c r="L142" i="5"/>
  <c r="Q142" i="5"/>
  <c r="BT142" i="4"/>
  <c r="H142" i="5"/>
  <c r="U142" i="5"/>
  <c r="D142" i="5"/>
  <c r="O142" i="5"/>
  <c r="T142" i="5"/>
  <c r="X142" i="5"/>
  <c r="W142" i="5"/>
  <c r="Z248" i="5"/>
  <c r="Z118" i="5"/>
  <c r="Z303" i="5"/>
  <c r="Z64" i="5"/>
  <c r="Z76" i="5"/>
  <c r="Z198" i="5"/>
  <c r="Z29" i="5"/>
  <c r="Z288" i="5"/>
  <c r="Z40" i="5"/>
  <c r="Z219" i="5"/>
  <c r="Z57" i="5"/>
  <c r="Z58" i="5"/>
  <c r="Z28" i="5"/>
  <c r="Z254" i="5"/>
  <c r="Z38" i="5"/>
  <c r="Z113" i="5"/>
  <c r="Z53" i="5"/>
  <c r="Z164" i="5"/>
  <c r="Z173" i="5"/>
  <c r="Z140" i="5"/>
  <c r="Z79" i="5"/>
  <c r="Z97" i="5"/>
  <c r="Z72" i="5"/>
  <c r="Z48" i="5"/>
  <c r="Z253" i="5"/>
  <c r="Z247" i="5"/>
  <c r="Z237" i="5"/>
  <c r="Z49" i="5"/>
  <c r="Z55" i="5"/>
  <c r="Z155" i="5"/>
  <c r="Z104" i="5"/>
  <c r="Z124" i="5"/>
  <c r="Z218" i="5"/>
  <c r="Z96" i="5"/>
  <c r="Z206" i="5"/>
  <c r="Z255" i="5"/>
  <c r="Z296" i="5"/>
  <c r="Z100" i="5"/>
  <c r="Z11" i="5"/>
  <c r="Z239" i="5"/>
  <c r="Z141" i="5"/>
  <c r="Z105" i="5"/>
  <c r="Z276" i="5"/>
  <c r="Z15" i="5"/>
  <c r="Z293" i="5"/>
  <c r="Z183" i="5"/>
  <c r="Z252" i="5"/>
  <c r="Z214" i="5"/>
  <c r="Z152" i="5"/>
  <c r="Z257" i="5"/>
  <c r="Z202" i="5"/>
  <c r="Z235" i="5"/>
  <c r="Z62" i="5"/>
  <c r="Z192" i="5"/>
  <c r="Z56" i="5"/>
  <c r="Z193" i="5"/>
  <c r="Z251" i="5"/>
  <c r="Z59" i="5"/>
  <c r="Z170" i="5"/>
  <c r="Z119" i="5"/>
  <c r="Z292" i="5"/>
  <c r="Z168" i="5"/>
  <c r="Z122" i="5"/>
  <c r="Z207" i="5"/>
  <c r="Z228" i="5"/>
  <c r="Z259" i="5"/>
  <c r="Z291" i="5"/>
  <c r="Z129" i="5"/>
  <c r="Z120" i="5"/>
  <c r="Z200" i="5"/>
  <c r="Z115" i="5"/>
  <c r="Z44" i="5"/>
  <c r="Z261" i="5"/>
  <c r="Z290" i="5"/>
  <c r="Z227" i="5"/>
  <c r="Z272" i="5"/>
  <c r="Z37" i="5"/>
  <c r="Z128" i="5"/>
  <c r="Z99" i="5"/>
  <c r="Z157" i="5"/>
  <c r="Z203" i="5"/>
  <c r="Z103" i="5"/>
  <c r="Z9" i="5"/>
  <c r="Z279" i="5"/>
  <c r="Z85" i="5"/>
  <c r="Z84" i="5"/>
  <c r="Z137" i="5"/>
  <c r="Z50" i="5"/>
  <c r="Z185" i="5"/>
  <c r="Z264" i="5"/>
  <c r="Z233" i="5"/>
  <c r="Z163" i="5"/>
  <c r="Z109" i="5"/>
  <c r="Z190" i="5"/>
  <c r="Z234" i="5"/>
  <c r="Z153" i="5"/>
  <c r="Z302" i="5"/>
  <c r="Z33" i="5"/>
  <c r="Z92" i="5"/>
  <c r="Z199" i="5"/>
  <c r="Z80" i="5"/>
  <c r="Z277" i="5"/>
  <c r="Z289" i="5"/>
  <c r="Z250" i="5"/>
  <c r="Z195" i="5"/>
  <c r="Z125" i="5"/>
  <c r="Z191" i="5"/>
  <c r="Z61" i="5"/>
  <c r="Z197" i="5"/>
  <c r="Z165" i="5"/>
  <c r="Z63" i="5"/>
  <c r="Z142" i="5"/>
  <c r="Z285" i="5"/>
  <c r="Z242" i="5"/>
  <c r="Z209" i="5"/>
  <c r="Z158" i="5"/>
  <c r="Z201" i="5"/>
  <c r="Z134" i="5"/>
  <c r="Z215" i="5"/>
  <c r="Z221" i="5"/>
  <c r="Z189" i="5"/>
  <c r="Z25" i="5"/>
  <c r="Z175" i="5"/>
  <c r="Z39" i="5"/>
  <c r="Z78" i="5"/>
  <c r="Z284" i="5"/>
  <c r="Z179" i="5"/>
  <c r="Z271" i="5"/>
  <c r="Z54" i="5"/>
  <c r="Z114" i="5"/>
  <c r="Z146" i="5"/>
  <c r="Z150" i="5"/>
  <c r="Z69" i="5"/>
  <c r="Z87" i="5"/>
  <c r="Z60" i="5"/>
  <c r="Z148" i="5"/>
  <c r="Z65" i="5"/>
  <c r="Z301" i="5"/>
  <c r="Z51" i="5"/>
  <c r="Z110" i="5"/>
  <c r="Z27" i="5"/>
  <c r="Z161" i="5"/>
  <c r="Z280" i="5"/>
  <c r="Z249" i="5"/>
  <c r="Z278" i="5"/>
  <c r="Z143" i="5"/>
  <c r="G16" i="5"/>
  <c r="H16" i="5"/>
  <c r="Q16" i="5"/>
  <c r="P16" i="5"/>
  <c r="L16" i="5"/>
  <c r="T16" i="5"/>
  <c r="N16" i="5"/>
  <c r="BT16" i="4"/>
  <c r="I16" i="5"/>
  <c r="S16" i="5"/>
  <c r="O16" i="5"/>
  <c r="R16" i="5"/>
  <c r="J16" i="5"/>
  <c r="D16" i="5"/>
  <c r="V16" i="5"/>
  <c r="M16" i="5"/>
  <c r="Y16" i="5"/>
  <c r="U16" i="5"/>
  <c r="K16" i="5"/>
  <c r="E16" i="5"/>
  <c r="C16" i="5"/>
  <c r="X16" i="5"/>
  <c r="F16" i="5"/>
  <c r="W16" i="5"/>
  <c r="N68" i="5"/>
  <c r="U68" i="5"/>
  <c r="I68" i="5"/>
  <c r="Y68" i="5"/>
  <c r="H68" i="5"/>
  <c r="D68" i="5"/>
  <c r="C68" i="5"/>
  <c r="E68" i="5"/>
  <c r="BT68" i="4"/>
  <c r="O68" i="5"/>
  <c r="J68" i="5"/>
  <c r="R68" i="5"/>
  <c r="L68" i="5"/>
  <c r="K68" i="5"/>
  <c r="G68" i="5"/>
  <c r="P68" i="5"/>
  <c r="F68" i="5"/>
  <c r="S68" i="5"/>
  <c r="M68" i="5"/>
  <c r="T68" i="5"/>
  <c r="Q68" i="5"/>
  <c r="V68" i="5"/>
  <c r="X68" i="5"/>
  <c r="W68" i="5"/>
  <c r="C22" i="5"/>
  <c r="P22" i="5"/>
  <c r="K22" i="5"/>
  <c r="R22" i="5"/>
  <c r="J22" i="5"/>
  <c r="G22" i="5"/>
  <c r="Q22" i="5"/>
  <c r="Y22" i="5"/>
  <c r="E22" i="5"/>
  <c r="U22" i="5"/>
  <c r="L22" i="5"/>
  <c r="S22" i="5"/>
  <c r="BT22" i="4"/>
  <c r="N22" i="5"/>
  <c r="V22" i="5"/>
  <c r="H22" i="5"/>
  <c r="M22" i="5"/>
  <c r="F22" i="5"/>
  <c r="O22" i="5"/>
  <c r="T22" i="5"/>
  <c r="I22" i="5"/>
  <c r="D22" i="5"/>
  <c r="X22" i="5"/>
  <c r="W22" i="5"/>
  <c r="BT236" i="4"/>
  <c r="I236" i="5"/>
  <c r="T236" i="5"/>
  <c r="V236" i="5"/>
  <c r="M236" i="5"/>
  <c r="X236" i="5"/>
  <c r="O236" i="5"/>
  <c r="D236" i="5"/>
  <c r="S236" i="5"/>
  <c r="G236" i="5"/>
  <c r="U236" i="5"/>
  <c r="J236" i="5"/>
  <c r="K236" i="5"/>
  <c r="C236" i="5"/>
  <c r="R236" i="5"/>
  <c r="Q236" i="5"/>
  <c r="Y236" i="5"/>
  <c r="H236" i="5"/>
  <c r="F236" i="5"/>
  <c r="L236" i="5"/>
  <c r="E236" i="5"/>
  <c r="N236" i="5"/>
  <c r="P236" i="5"/>
  <c r="W236" i="5"/>
  <c r="R45" i="5"/>
  <c r="N45" i="5"/>
  <c r="F45" i="5"/>
  <c r="M45" i="5"/>
  <c r="Q45" i="5"/>
  <c r="Y45" i="5"/>
  <c r="D45" i="5"/>
  <c r="U45" i="5"/>
  <c r="G45" i="5"/>
  <c r="K45" i="5"/>
  <c r="H45" i="5"/>
  <c r="O45" i="5"/>
  <c r="BT45" i="4"/>
  <c r="I45" i="5"/>
  <c r="P45" i="5"/>
  <c r="T45" i="5"/>
  <c r="L45" i="5"/>
  <c r="E45" i="5"/>
  <c r="C45" i="5"/>
  <c r="J45" i="5"/>
  <c r="S45" i="5"/>
  <c r="V45" i="5"/>
  <c r="X45" i="5"/>
  <c r="W45" i="5"/>
  <c r="J231" i="5"/>
  <c r="L231" i="5"/>
  <c r="O231" i="5"/>
  <c r="N231" i="5"/>
  <c r="D231" i="5"/>
  <c r="Y231" i="5"/>
  <c r="E231" i="5"/>
  <c r="K231" i="5"/>
  <c r="BT231" i="4"/>
  <c r="S231" i="5"/>
  <c r="I231" i="5"/>
  <c r="U231" i="5"/>
  <c r="G231" i="5"/>
  <c r="T231" i="5"/>
  <c r="R231" i="5"/>
  <c r="F231" i="5"/>
  <c r="M231" i="5"/>
  <c r="P231" i="5"/>
  <c r="C231" i="5"/>
  <c r="H231" i="5"/>
  <c r="Q231" i="5"/>
  <c r="V231" i="5"/>
  <c r="X231" i="5"/>
  <c r="W231" i="5"/>
  <c r="R130" i="5"/>
  <c r="O130" i="5"/>
  <c r="F130" i="5"/>
  <c r="T130" i="5"/>
  <c r="U130" i="5"/>
  <c r="Y130" i="5"/>
  <c r="C130" i="5"/>
  <c r="S130" i="5"/>
  <c r="M130" i="5"/>
  <c r="L130" i="5"/>
  <c r="I130" i="5"/>
  <c r="E130" i="5"/>
  <c r="G130" i="5"/>
  <c r="J130" i="5"/>
  <c r="K130" i="5"/>
  <c r="P130" i="5"/>
  <c r="H130" i="5"/>
  <c r="BT130" i="4"/>
  <c r="N130" i="5"/>
  <c r="D130" i="5"/>
  <c r="Q130" i="5"/>
  <c r="V130" i="5"/>
  <c r="X130" i="5"/>
  <c r="W130" i="5"/>
  <c r="BT216" i="4"/>
  <c r="F216" i="5"/>
  <c r="K216" i="5"/>
  <c r="G216" i="5"/>
  <c r="E216" i="5"/>
  <c r="P216" i="5"/>
  <c r="D216" i="5"/>
  <c r="C216" i="5"/>
  <c r="T216" i="5"/>
  <c r="V216" i="5"/>
  <c r="L216" i="5"/>
  <c r="M216" i="5"/>
  <c r="U216" i="5"/>
  <c r="O216" i="5"/>
  <c r="Q216" i="5"/>
  <c r="Y216" i="5"/>
  <c r="J216" i="5"/>
  <c r="R216" i="5"/>
  <c r="H216" i="5"/>
  <c r="I216" i="5"/>
  <c r="S216" i="5"/>
  <c r="N216" i="5"/>
  <c r="X216" i="5"/>
  <c r="W216" i="5"/>
  <c r="J286" i="5"/>
  <c r="L286" i="5"/>
  <c r="G286" i="5"/>
  <c r="H286" i="5"/>
  <c r="T286" i="5"/>
  <c r="Y286" i="5"/>
  <c r="D286" i="5"/>
  <c r="R286" i="5"/>
  <c r="K286" i="5"/>
  <c r="O286" i="5"/>
  <c r="P286" i="5"/>
  <c r="V286" i="5"/>
  <c r="E286" i="5"/>
  <c r="C286" i="5"/>
  <c r="S286" i="5"/>
  <c r="Q286" i="5"/>
  <c r="F286" i="5"/>
  <c r="X286" i="5"/>
  <c r="M286" i="5"/>
  <c r="U286" i="5"/>
  <c r="N286" i="5"/>
  <c r="BT286" i="4"/>
  <c r="I286" i="5"/>
  <c r="W286" i="5"/>
  <c r="J41" i="5"/>
  <c r="I41" i="5"/>
  <c r="S41" i="5"/>
  <c r="G41" i="5"/>
  <c r="O41" i="5"/>
  <c r="P41" i="5"/>
  <c r="C41" i="5"/>
  <c r="D41" i="5"/>
  <c r="T41" i="5"/>
  <c r="K41" i="5"/>
  <c r="Y41" i="5"/>
  <c r="H41" i="5"/>
  <c r="L41" i="5"/>
  <c r="N41" i="5"/>
  <c r="R41" i="5"/>
  <c r="E41" i="5"/>
  <c r="M41" i="5"/>
  <c r="U41" i="5"/>
  <c r="BT41" i="4"/>
  <c r="F41" i="5"/>
  <c r="Q41" i="5"/>
  <c r="V41" i="5"/>
  <c r="X41" i="5"/>
  <c r="W41" i="5"/>
  <c r="F275" i="5"/>
  <c r="T275" i="5"/>
  <c r="E275" i="5"/>
  <c r="L275" i="5"/>
  <c r="P275" i="5"/>
  <c r="V275" i="5"/>
  <c r="K275" i="5"/>
  <c r="C275" i="5"/>
  <c r="O275" i="5"/>
  <c r="Y275" i="5"/>
  <c r="D275" i="5"/>
  <c r="I275" i="5"/>
  <c r="U275" i="5"/>
  <c r="S275" i="5"/>
  <c r="G275" i="5"/>
  <c r="X275" i="5"/>
  <c r="R275" i="5"/>
  <c r="H275" i="5"/>
  <c r="J275" i="5"/>
  <c r="BT275" i="4"/>
  <c r="M275" i="5"/>
  <c r="N275" i="5"/>
  <c r="Q275" i="5"/>
  <c r="W275" i="5"/>
  <c r="V196" i="5"/>
  <c r="F196" i="5"/>
  <c r="H196" i="5"/>
  <c r="L196" i="5"/>
  <c r="E196" i="5"/>
  <c r="N196" i="5"/>
  <c r="Q196" i="5"/>
  <c r="G196" i="5"/>
  <c r="S196" i="5"/>
  <c r="J196" i="5"/>
  <c r="R196" i="5"/>
  <c r="I196" i="5"/>
  <c r="O196" i="5"/>
  <c r="BT196" i="4"/>
  <c r="T196" i="5"/>
  <c r="Y196" i="5"/>
  <c r="K196" i="5"/>
  <c r="M196" i="5"/>
  <c r="C196" i="5"/>
  <c r="U196" i="5"/>
  <c r="D196" i="5"/>
  <c r="P196" i="5"/>
  <c r="X196" i="5"/>
  <c r="W196" i="5"/>
  <c r="M213" i="5"/>
  <c r="X213" i="5"/>
  <c r="U213" i="5"/>
  <c r="Q213" i="5"/>
  <c r="L213" i="5"/>
  <c r="T213" i="5"/>
  <c r="K213" i="5"/>
  <c r="C213" i="5"/>
  <c r="G213" i="5"/>
  <c r="O213" i="5"/>
  <c r="R213" i="5"/>
  <c r="S213" i="5"/>
  <c r="V213" i="5"/>
  <c r="E213" i="5"/>
  <c r="I213" i="5"/>
  <c r="N213" i="5"/>
  <c r="Y213" i="5"/>
  <c r="D213" i="5"/>
  <c r="BT213" i="4"/>
  <c r="J213" i="5"/>
  <c r="H213" i="5"/>
  <c r="P213" i="5"/>
  <c r="F213" i="5"/>
  <c r="W213" i="5"/>
  <c r="K208" i="5"/>
  <c r="P208" i="5"/>
  <c r="R208" i="5"/>
  <c r="Q208" i="5"/>
  <c r="D208" i="5"/>
  <c r="Y208" i="5"/>
  <c r="E208" i="5"/>
  <c r="H208" i="5"/>
  <c r="N208" i="5"/>
  <c r="F208" i="5"/>
  <c r="G208" i="5"/>
  <c r="I208" i="5"/>
  <c r="O208" i="5"/>
  <c r="V208" i="5"/>
  <c r="J208" i="5"/>
  <c r="U208" i="5"/>
  <c r="S208" i="5"/>
  <c r="L208" i="5"/>
  <c r="BT208" i="4"/>
  <c r="T208" i="5"/>
  <c r="C208" i="5"/>
  <c r="M208" i="5"/>
  <c r="X208" i="5"/>
  <c r="W208" i="5"/>
  <c r="BT244" i="4"/>
  <c r="D244" i="5"/>
  <c r="C244" i="5"/>
  <c r="L244" i="5"/>
  <c r="U244" i="5"/>
  <c r="V244" i="5"/>
  <c r="M244" i="5"/>
  <c r="K244" i="5"/>
  <c r="E244" i="5"/>
  <c r="I244" i="5"/>
  <c r="Q244" i="5"/>
  <c r="T244" i="5"/>
  <c r="R244" i="5"/>
  <c r="N244" i="5"/>
  <c r="Y244" i="5"/>
  <c r="S244" i="5"/>
  <c r="G244" i="5"/>
  <c r="H244" i="5"/>
  <c r="J244" i="5"/>
  <c r="F244" i="5"/>
  <c r="O244" i="5"/>
  <c r="P244" i="5"/>
  <c r="X244" i="5"/>
  <c r="W244" i="5"/>
  <c r="K256" i="5"/>
  <c r="C256" i="5"/>
  <c r="T256" i="5"/>
  <c r="J256" i="5"/>
  <c r="H256" i="5"/>
  <c r="U256" i="5"/>
  <c r="P256" i="5"/>
  <c r="I256" i="5"/>
  <c r="E256" i="5"/>
  <c r="N256" i="5"/>
  <c r="Y256" i="5"/>
  <c r="L256" i="5"/>
  <c r="O256" i="5"/>
  <c r="F256" i="5"/>
  <c r="G256" i="5"/>
  <c r="D256" i="5"/>
  <c r="M256" i="5"/>
  <c r="BT256" i="4"/>
  <c r="R256" i="5"/>
  <c r="S256" i="5"/>
  <c r="Q256" i="5"/>
  <c r="V256" i="5"/>
  <c r="X256" i="5"/>
  <c r="W256" i="5"/>
  <c r="M13" i="5"/>
  <c r="T13" i="5"/>
  <c r="L13" i="5"/>
  <c r="R13" i="5"/>
  <c r="N13" i="5"/>
  <c r="S13" i="5"/>
  <c r="Q13" i="5"/>
  <c r="U13" i="5"/>
  <c r="BT13" i="4"/>
  <c r="P13" i="5"/>
  <c r="Y13" i="5"/>
  <c r="H13" i="5"/>
  <c r="I13" i="5"/>
  <c r="J13" i="5"/>
  <c r="G13" i="5"/>
  <c r="O13" i="5"/>
  <c r="V13" i="5"/>
  <c r="K13" i="5"/>
  <c r="F13" i="5"/>
  <c r="E13" i="5"/>
  <c r="C13" i="5"/>
  <c r="D13" i="5"/>
  <c r="X13" i="5"/>
  <c r="W13" i="5"/>
  <c r="BT18" i="4"/>
  <c r="H18" i="5"/>
  <c r="S18" i="5"/>
  <c r="V18" i="5"/>
  <c r="L18" i="5"/>
  <c r="K18" i="5"/>
  <c r="F18" i="5"/>
  <c r="Q18" i="5"/>
  <c r="I18" i="5"/>
  <c r="C18" i="5"/>
  <c r="R18" i="5"/>
  <c r="E18" i="5"/>
  <c r="P18" i="5"/>
  <c r="Y18" i="5"/>
  <c r="G18" i="5"/>
  <c r="D18" i="5"/>
  <c r="T18" i="5"/>
  <c r="U18" i="5"/>
  <c r="N18" i="5"/>
  <c r="J18" i="5"/>
  <c r="M18" i="5"/>
  <c r="O18" i="5"/>
  <c r="X18" i="5"/>
  <c r="W18" i="5"/>
  <c r="D265" i="5"/>
  <c r="N265" i="5"/>
  <c r="BT265" i="4"/>
  <c r="T265" i="5"/>
  <c r="S265" i="5"/>
  <c r="Y265" i="5"/>
  <c r="G265" i="5"/>
  <c r="K265" i="5"/>
  <c r="R265" i="5"/>
  <c r="H265" i="5"/>
  <c r="J265" i="5"/>
  <c r="L265" i="5"/>
  <c r="E265" i="5"/>
  <c r="U265" i="5"/>
  <c r="I265" i="5"/>
  <c r="M265" i="5"/>
  <c r="O265" i="5"/>
  <c r="C265" i="5"/>
  <c r="P265" i="5"/>
  <c r="F265" i="5"/>
  <c r="Q265" i="5"/>
  <c r="V265" i="5"/>
  <c r="X265" i="5"/>
  <c r="W265" i="5"/>
  <c r="F181" i="5"/>
  <c r="S181" i="5"/>
  <c r="N181" i="5"/>
  <c r="D181" i="5"/>
  <c r="Y181" i="5"/>
  <c r="E181" i="5"/>
  <c r="V181" i="5"/>
  <c r="T181" i="5"/>
  <c r="BT181" i="4"/>
  <c r="P181" i="5"/>
  <c r="J181" i="5"/>
  <c r="G181" i="5"/>
  <c r="R181" i="5"/>
  <c r="O181" i="5"/>
  <c r="M181" i="5"/>
  <c r="Q181" i="5"/>
  <c r="C181" i="5"/>
  <c r="L181" i="5"/>
  <c r="H181" i="5"/>
  <c r="I181" i="5"/>
  <c r="K181" i="5"/>
  <c r="U181" i="5"/>
  <c r="X181" i="5"/>
  <c r="W181" i="5"/>
  <c r="P298" i="5"/>
  <c r="U298" i="5"/>
  <c r="H298" i="5"/>
  <c r="T298" i="5"/>
  <c r="Y298" i="5"/>
  <c r="C298" i="5"/>
  <c r="K298" i="5"/>
  <c r="J298" i="5"/>
  <c r="N298" i="5"/>
  <c r="M298" i="5"/>
  <c r="BT298" i="4"/>
  <c r="I298" i="5"/>
  <c r="S298" i="5"/>
  <c r="E298" i="5"/>
  <c r="D298" i="5"/>
  <c r="O298" i="5"/>
  <c r="R298" i="5"/>
  <c r="L298" i="5"/>
  <c r="G298" i="5"/>
  <c r="F298" i="5"/>
  <c r="Q298" i="5"/>
  <c r="V298" i="5"/>
  <c r="X298" i="5"/>
  <c r="W298" i="5"/>
  <c r="J98" i="5"/>
  <c r="M98" i="5"/>
  <c r="H98" i="5"/>
  <c r="BT98" i="4"/>
  <c r="K98" i="5"/>
  <c r="O98" i="5"/>
  <c r="N98" i="5"/>
  <c r="E98" i="5"/>
  <c r="T98" i="5"/>
  <c r="Q98" i="5"/>
  <c r="U98" i="5"/>
  <c r="S98" i="5"/>
  <c r="P98" i="5"/>
  <c r="R98" i="5"/>
  <c r="L98" i="5"/>
  <c r="Y98" i="5"/>
  <c r="I98" i="5"/>
  <c r="D98" i="5"/>
  <c r="G98" i="5"/>
  <c r="C98" i="5"/>
  <c r="F98" i="5"/>
  <c r="V98" i="5"/>
  <c r="X98" i="5"/>
  <c r="W98" i="5"/>
  <c r="E46" i="5"/>
  <c r="I46" i="5"/>
  <c r="M46" i="5"/>
  <c r="U46" i="5"/>
  <c r="F46" i="5"/>
  <c r="K46" i="5"/>
  <c r="BT46" i="4"/>
  <c r="H46" i="5"/>
  <c r="O46" i="5"/>
  <c r="S46" i="5"/>
  <c r="R46" i="5"/>
  <c r="J46" i="5"/>
  <c r="G46" i="5"/>
  <c r="D46" i="5"/>
  <c r="L46" i="5"/>
  <c r="Y46" i="5"/>
  <c r="N46" i="5"/>
  <c r="P46" i="5"/>
  <c r="C46" i="5"/>
  <c r="T46" i="5"/>
  <c r="Q46" i="5"/>
  <c r="V46" i="5"/>
  <c r="X46" i="5"/>
  <c r="W46" i="5"/>
  <c r="P67" i="5"/>
  <c r="H67" i="5"/>
  <c r="S67" i="5"/>
  <c r="D67" i="5"/>
  <c r="F67" i="5"/>
  <c r="T67" i="5"/>
  <c r="O67" i="5"/>
  <c r="C67" i="5"/>
  <c r="U67" i="5"/>
  <c r="M67" i="5"/>
  <c r="Y67" i="5"/>
  <c r="E67" i="5"/>
  <c r="L67" i="5"/>
  <c r="K67" i="5"/>
  <c r="Q67" i="5"/>
  <c r="G67" i="5"/>
  <c r="N67" i="5"/>
  <c r="V67" i="5"/>
  <c r="BT67" i="4"/>
  <c r="J67" i="5"/>
  <c r="I67" i="5"/>
  <c r="R67" i="5"/>
  <c r="X67" i="5"/>
  <c r="W67" i="5"/>
  <c r="BT238" i="4"/>
  <c r="I238" i="5"/>
  <c r="M238" i="5"/>
  <c r="T238" i="5"/>
  <c r="V238" i="5"/>
  <c r="H238" i="5"/>
  <c r="L238" i="5"/>
  <c r="G238" i="5"/>
  <c r="U238" i="5"/>
  <c r="E238" i="5"/>
  <c r="P238" i="5"/>
  <c r="K238" i="5"/>
  <c r="Q238" i="5"/>
  <c r="F238" i="5"/>
  <c r="O238" i="5"/>
  <c r="N238" i="5"/>
  <c r="Y238" i="5"/>
  <c r="R238" i="5"/>
  <c r="X238" i="5"/>
  <c r="C238" i="5"/>
  <c r="S238" i="5"/>
  <c r="J238" i="5"/>
  <c r="D238" i="5"/>
  <c r="W238" i="5"/>
  <c r="E151" i="5"/>
  <c r="I151" i="5"/>
  <c r="P151" i="5"/>
  <c r="L151" i="5"/>
  <c r="U151" i="5"/>
  <c r="N151" i="5"/>
  <c r="T151" i="5"/>
  <c r="Y151" i="5"/>
  <c r="BT151" i="4"/>
  <c r="H151" i="5"/>
  <c r="S151" i="5"/>
  <c r="D151" i="5"/>
  <c r="G151" i="5"/>
  <c r="J151" i="5"/>
  <c r="Q151" i="5"/>
  <c r="O151" i="5"/>
  <c r="C151" i="5"/>
  <c r="K151" i="5"/>
  <c r="F151" i="5"/>
  <c r="V151" i="5"/>
  <c r="M151" i="5"/>
  <c r="R151" i="5"/>
  <c r="X151" i="5"/>
  <c r="W151" i="5"/>
  <c r="Q121" i="5"/>
  <c r="BT121" i="4"/>
  <c r="C121" i="5"/>
  <c r="S121" i="5"/>
  <c r="V121" i="5"/>
  <c r="Y121" i="5"/>
  <c r="H121" i="5"/>
  <c r="P121" i="5"/>
  <c r="U121" i="5"/>
  <c r="J121" i="5"/>
  <c r="E121" i="5"/>
  <c r="R121" i="5"/>
  <c r="F121" i="5"/>
  <c r="T121" i="5"/>
  <c r="L121" i="5"/>
  <c r="N121" i="5"/>
  <c r="O121" i="5"/>
  <c r="M121" i="5"/>
  <c r="G121" i="5"/>
  <c r="K121" i="5"/>
  <c r="D121" i="5"/>
  <c r="I121" i="5"/>
  <c r="X121" i="5"/>
  <c r="W121" i="5"/>
  <c r="K194" i="5"/>
  <c r="G194" i="5"/>
  <c r="J194" i="5"/>
  <c r="F194" i="5"/>
  <c r="U194" i="5"/>
  <c r="M194" i="5"/>
  <c r="C194" i="5"/>
  <c r="R194" i="5"/>
  <c r="P194" i="5"/>
  <c r="Y194" i="5"/>
  <c r="D194" i="5"/>
  <c r="N194" i="5"/>
  <c r="Q194" i="5"/>
  <c r="T194" i="5"/>
  <c r="V194" i="5"/>
  <c r="I194" i="5"/>
  <c r="H194" i="5"/>
  <c r="L194" i="5"/>
  <c r="S194" i="5"/>
  <c r="BT194" i="4"/>
  <c r="E194" i="5"/>
  <c r="O194" i="5"/>
  <c r="X194" i="5"/>
  <c r="W194" i="5"/>
  <c r="S166" i="5"/>
  <c r="R166" i="5"/>
  <c r="L166" i="5"/>
  <c r="C166" i="5"/>
  <c r="J166" i="5"/>
  <c r="F166" i="5"/>
  <c r="P166" i="5"/>
  <c r="I166" i="5"/>
  <c r="Q166" i="5"/>
  <c r="O166" i="5"/>
  <c r="H166" i="5"/>
  <c r="G166" i="5"/>
  <c r="V166" i="5"/>
  <c r="U166" i="5"/>
  <c r="E166" i="5"/>
  <c r="N166" i="5"/>
  <c r="X166" i="5"/>
  <c r="M166" i="5"/>
  <c r="BT166" i="4"/>
  <c r="T166" i="5"/>
  <c r="K166" i="5"/>
  <c r="D166" i="5"/>
  <c r="Y166" i="5"/>
  <c r="W166" i="5"/>
  <c r="H20" i="5"/>
  <c r="S20" i="5"/>
  <c r="P20" i="5"/>
  <c r="T20" i="5"/>
  <c r="R20" i="5"/>
  <c r="L20" i="5"/>
  <c r="O20" i="5"/>
  <c r="E20" i="5"/>
  <c r="V20" i="5"/>
  <c r="Y20" i="5"/>
  <c r="BT20" i="4"/>
  <c r="F20" i="5"/>
  <c r="U20" i="5"/>
  <c r="G20" i="5"/>
  <c r="I20" i="5"/>
  <c r="K20" i="5"/>
  <c r="D20" i="5"/>
  <c r="C20" i="5"/>
  <c r="N20" i="5"/>
  <c r="Q20" i="5"/>
  <c r="J20" i="5"/>
  <c r="M20" i="5"/>
  <c r="X20" i="5"/>
  <c r="W20" i="5"/>
  <c r="BT160" i="4"/>
  <c r="I160" i="5"/>
  <c r="U160" i="5"/>
  <c r="F160" i="5"/>
  <c r="E160" i="5"/>
  <c r="M160" i="5"/>
  <c r="D160" i="5"/>
  <c r="C160" i="5"/>
  <c r="R160" i="5"/>
  <c r="P160" i="5"/>
  <c r="Q160" i="5"/>
  <c r="O160" i="5"/>
  <c r="N160" i="5"/>
  <c r="K160" i="5"/>
  <c r="Y160" i="5"/>
  <c r="H160" i="5"/>
  <c r="J160" i="5"/>
  <c r="S160" i="5"/>
  <c r="L160" i="5"/>
  <c r="T160" i="5"/>
  <c r="G160" i="5"/>
  <c r="V160" i="5"/>
  <c r="X160" i="5"/>
  <c r="W160" i="5"/>
  <c r="BT135" i="4"/>
  <c r="O135" i="5"/>
  <c r="C135" i="5"/>
  <c r="K135" i="5"/>
  <c r="F135" i="5"/>
  <c r="T135" i="5"/>
  <c r="N135" i="5"/>
  <c r="G135" i="5"/>
  <c r="R135" i="5"/>
  <c r="I135" i="5"/>
  <c r="S135" i="5"/>
  <c r="L135" i="5"/>
  <c r="M135" i="5"/>
  <c r="J135" i="5"/>
  <c r="Y135" i="5"/>
  <c r="E135" i="5"/>
  <c r="U135" i="5"/>
  <c r="H135" i="5"/>
  <c r="P135" i="5"/>
  <c r="D135" i="5"/>
  <c r="Q135" i="5"/>
  <c r="V135" i="5"/>
  <c r="X135" i="5"/>
  <c r="W135" i="5"/>
  <c r="BT287" i="4"/>
  <c r="I287" i="5"/>
  <c r="U287" i="5"/>
  <c r="C287" i="5"/>
  <c r="S287" i="5"/>
  <c r="R287" i="5"/>
  <c r="D287" i="5"/>
  <c r="H287" i="5"/>
  <c r="Q287" i="5"/>
  <c r="J287" i="5"/>
  <c r="M287" i="5"/>
  <c r="O287" i="5"/>
  <c r="V287" i="5"/>
  <c r="G287" i="5"/>
  <c r="F287" i="5"/>
  <c r="Y287" i="5"/>
  <c r="K287" i="5"/>
  <c r="L287" i="5"/>
  <c r="E287" i="5"/>
  <c r="P287" i="5"/>
  <c r="T287" i="5"/>
  <c r="N287" i="5"/>
  <c r="X287" i="5"/>
  <c r="W287" i="5"/>
  <c r="V86" i="5"/>
  <c r="BT86" i="4"/>
  <c r="J86" i="5"/>
  <c r="R86" i="5"/>
  <c r="E86" i="5"/>
  <c r="Y86" i="5"/>
  <c r="H86" i="5"/>
  <c r="O86" i="5"/>
  <c r="T86" i="5"/>
  <c r="N86" i="5"/>
  <c r="S86" i="5"/>
  <c r="P86" i="5"/>
  <c r="G86" i="5"/>
  <c r="U86" i="5"/>
  <c r="L86" i="5"/>
  <c r="F86" i="5"/>
  <c r="K86" i="5"/>
  <c r="I86" i="5"/>
  <c r="C86" i="5"/>
  <c r="M86" i="5"/>
  <c r="Q86" i="5"/>
  <c r="D86" i="5"/>
  <c r="X86" i="5"/>
  <c r="W86" i="5"/>
  <c r="BT281" i="4"/>
  <c r="C281" i="5"/>
  <c r="R281" i="5"/>
  <c r="E281" i="5"/>
  <c r="J281" i="5"/>
  <c r="K281" i="5"/>
  <c r="L281" i="5"/>
  <c r="G281" i="5"/>
  <c r="F281" i="5"/>
  <c r="M281" i="5"/>
  <c r="O281" i="5"/>
  <c r="N281" i="5"/>
  <c r="P281" i="5"/>
  <c r="V281" i="5"/>
  <c r="H281" i="5"/>
  <c r="Y281" i="5"/>
  <c r="Q281" i="5"/>
  <c r="T281" i="5"/>
  <c r="D281" i="5"/>
  <c r="S281" i="5"/>
  <c r="U281" i="5"/>
  <c r="I281" i="5"/>
  <c r="X281" i="5"/>
  <c r="W281" i="5"/>
  <c r="N229" i="5"/>
  <c r="O229" i="5"/>
  <c r="U229" i="5"/>
  <c r="M229" i="5"/>
  <c r="E229" i="5"/>
  <c r="L229" i="5"/>
  <c r="K229" i="5"/>
  <c r="V229" i="5"/>
  <c r="R229" i="5"/>
  <c r="S229" i="5"/>
  <c r="Y229" i="5"/>
  <c r="D229" i="5"/>
  <c r="I229" i="5"/>
  <c r="J229" i="5"/>
  <c r="F229" i="5"/>
  <c r="H229" i="5"/>
  <c r="P229" i="5"/>
  <c r="C229" i="5"/>
  <c r="X229" i="5"/>
  <c r="G229" i="5"/>
  <c r="Q229" i="5"/>
  <c r="T229" i="5"/>
  <c r="BT229" i="4"/>
  <c r="W229" i="5"/>
  <c r="N82" i="5"/>
  <c r="E82" i="5"/>
  <c r="Q82" i="5"/>
  <c r="D82" i="5"/>
  <c r="G82" i="5"/>
  <c r="O82" i="5"/>
  <c r="K82" i="5"/>
  <c r="S82" i="5"/>
  <c r="U82" i="5"/>
  <c r="J82" i="5"/>
  <c r="C82" i="5"/>
  <c r="P82" i="5"/>
  <c r="L82" i="5"/>
  <c r="M82" i="5"/>
  <c r="T82" i="5"/>
  <c r="Y82" i="5"/>
  <c r="BT82" i="4"/>
  <c r="I82" i="5"/>
  <c r="F82" i="5"/>
  <c r="R82" i="5"/>
  <c r="H82" i="5"/>
  <c r="V82" i="5"/>
  <c r="X82" i="5"/>
  <c r="W82" i="5"/>
  <c r="L262" i="5"/>
  <c r="E262" i="5"/>
  <c r="I262" i="5"/>
  <c r="D262" i="5"/>
  <c r="U262" i="5"/>
  <c r="M262" i="5"/>
  <c r="BT262" i="4"/>
  <c r="R262" i="5"/>
  <c r="C262" i="5"/>
  <c r="O262" i="5"/>
  <c r="N262" i="5"/>
  <c r="S262" i="5"/>
  <c r="T262" i="5"/>
  <c r="Y262" i="5"/>
  <c r="G262" i="5"/>
  <c r="J262" i="5"/>
  <c r="F262" i="5"/>
  <c r="K262" i="5"/>
  <c r="H262" i="5"/>
  <c r="P262" i="5"/>
  <c r="Q262" i="5"/>
  <c r="V262" i="5"/>
  <c r="X262" i="5"/>
  <c r="W262" i="5"/>
  <c r="Q17" i="5"/>
  <c r="K17" i="5"/>
  <c r="S17" i="5"/>
  <c r="E17" i="5"/>
  <c r="H17" i="5"/>
  <c r="Y17" i="5"/>
  <c r="M17" i="5"/>
  <c r="O17" i="5"/>
  <c r="F17" i="5"/>
  <c r="V17" i="5"/>
  <c r="P17" i="5"/>
  <c r="R17" i="5"/>
  <c r="U17" i="5"/>
  <c r="T17" i="5"/>
  <c r="D17" i="5"/>
  <c r="I17" i="5"/>
  <c r="G17" i="5"/>
  <c r="N17" i="5"/>
  <c r="BT17" i="4"/>
  <c r="C17" i="5"/>
  <c r="L17" i="5"/>
  <c r="J17" i="5"/>
  <c r="X17" i="5"/>
  <c r="W17" i="5"/>
  <c r="M91" i="5"/>
  <c r="N91" i="5"/>
  <c r="K91" i="5"/>
  <c r="G91" i="5"/>
  <c r="Y91" i="5"/>
  <c r="E91" i="5"/>
  <c r="T91" i="5"/>
  <c r="L91" i="5"/>
  <c r="S91" i="5"/>
  <c r="J91" i="5"/>
  <c r="V91" i="5"/>
  <c r="BT91" i="4"/>
  <c r="I91" i="5"/>
  <c r="U91" i="5"/>
  <c r="D91" i="5"/>
  <c r="F91" i="5"/>
  <c r="C91" i="5"/>
  <c r="H91" i="5"/>
  <c r="P91" i="5"/>
  <c r="Q91" i="5"/>
  <c r="R91" i="5"/>
  <c r="O91" i="5"/>
  <c r="X91" i="5"/>
  <c r="W91" i="5"/>
  <c r="U102" i="5"/>
  <c r="V102" i="5"/>
  <c r="O102" i="5"/>
  <c r="D102" i="5"/>
  <c r="Q102" i="5"/>
  <c r="Y102" i="5"/>
  <c r="I102" i="5"/>
  <c r="J102" i="5"/>
  <c r="N102" i="5"/>
  <c r="L102" i="5"/>
  <c r="P102" i="5"/>
  <c r="K102" i="5"/>
  <c r="BT102" i="4"/>
  <c r="H102" i="5"/>
  <c r="S102" i="5"/>
  <c r="E102" i="5"/>
  <c r="R102" i="5"/>
  <c r="F102" i="5"/>
  <c r="T102" i="5"/>
  <c r="M102" i="5"/>
  <c r="C102" i="5"/>
  <c r="G102" i="5"/>
  <c r="X102" i="5"/>
  <c r="W102" i="5"/>
  <c r="J127" i="5"/>
  <c r="T127" i="5"/>
  <c r="H127" i="5"/>
  <c r="M127" i="5"/>
  <c r="U127" i="5"/>
  <c r="O127" i="5"/>
  <c r="P127" i="5"/>
  <c r="Q127" i="5"/>
  <c r="G127" i="5"/>
  <c r="K127" i="5"/>
  <c r="Y127" i="5"/>
  <c r="E127" i="5"/>
  <c r="I127" i="5"/>
  <c r="N127" i="5"/>
  <c r="L127" i="5"/>
  <c r="V127" i="5"/>
  <c r="R127" i="5"/>
  <c r="D127" i="5"/>
  <c r="X127" i="5"/>
  <c r="S127" i="5"/>
  <c r="C127" i="5"/>
  <c r="BT127" i="4"/>
  <c r="F127" i="5"/>
  <c r="W127" i="5"/>
  <c r="BT35" i="4"/>
  <c r="H35" i="5"/>
  <c r="D35" i="5"/>
  <c r="O35" i="5"/>
  <c r="J35" i="5"/>
  <c r="V35" i="5"/>
  <c r="C35" i="5"/>
  <c r="U35" i="5"/>
  <c r="R35" i="5"/>
  <c r="T35" i="5"/>
  <c r="M35" i="5"/>
  <c r="K35" i="5"/>
  <c r="G35" i="5"/>
  <c r="F35" i="5"/>
  <c r="Y35" i="5"/>
  <c r="E35" i="5"/>
  <c r="N35" i="5"/>
  <c r="I35" i="5"/>
  <c r="L35" i="5"/>
  <c r="Q35" i="5"/>
  <c r="S35" i="5"/>
  <c r="P35" i="5"/>
  <c r="X35" i="5"/>
  <c r="W35" i="5"/>
  <c r="K240" i="5"/>
  <c r="BT240" i="4"/>
  <c r="S240" i="5"/>
  <c r="O240" i="5"/>
  <c r="Y240" i="5"/>
  <c r="E240" i="5"/>
  <c r="R240" i="5"/>
  <c r="M240" i="5"/>
  <c r="F240" i="5"/>
  <c r="C240" i="5"/>
  <c r="L240" i="5"/>
  <c r="I240" i="5"/>
  <c r="H240" i="5"/>
  <c r="T240" i="5"/>
  <c r="U240" i="5"/>
  <c r="N240" i="5"/>
  <c r="D240" i="5"/>
  <c r="G240" i="5"/>
  <c r="J240" i="5"/>
  <c r="P240" i="5"/>
  <c r="Q240" i="5"/>
  <c r="V240" i="5"/>
  <c r="X240" i="5"/>
  <c r="W240" i="5"/>
  <c r="BT136" i="4"/>
  <c r="I136" i="5"/>
  <c r="O136" i="5"/>
  <c r="L136" i="5"/>
  <c r="Q136" i="5"/>
  <c r="F136" i="5"/>
  <c r="M136" i="5"/>
  <c r="D136" i="5"/>
  <c r="U136" i="5"/>
  <c r="G136" i="5"/>
  <c r="E136" i="5"/>
  <c r="R136" i="5"/>
  <c r="V136" i="5"/>
  <c r="C136" i="5"/>
  <c r="T136" i="5"/>
  <c r="S136" i="5"/>
  <c r="Y136" i="5"/>
  <c r="K136" i="5"/>
  <c r="P136" i="5"/>
  <c r="H136" i="5"/>
  <c r="X136" i="5"/>
  <c r="N136" i="5"/>
  <c r="J136" i="5"/>
  <c r="W136" i="5"/>
  <c r="E246" i="5"/>
  <c r="G246" i="5"/>
  <c r="C246" i="5"/>
  <c r="J246" i="5"/>
  <c r="V246" i="5"/>
  <c r="M246" i="5"/>
  <c r="O246" i="5"/>
  <c r="N246" i="5"/>
  <c r="BT246" i="4"/>
  <c r="H246" i="5"/>
  <c r="U246" i="5"/>
  <c r="R246" i="5"/>
  <c r="F246" i="5"/>
  <c r="T246" i="5"/>
  <c r="K246" i="5"/>
  <c r="Y246" i="5"/>
  <c r="D246" i="5"/>
  <c r="Q246" i="5"/>
  <c r="I246" i="5"/>
  <c r="L246" i="5"/>
  <c r="S246" i="5"/>
  <c r="P246" i="5"/>
  <c r="X246" i="5"/>
  <c r="W246" i="5"/>
  <c r="V300" i="5"/>
  <c r="L300" i="5"/>
  <c r="R300" i="5"/>
  <c r="E300" i="5"/>
  <c r="Y300" i="5"/>
  <c r="H300" i="5"/>
  <c r="I300" i="5"/>
  <c r="K300" i="5"/>
  <c r="U300" i="5"/>
  <c r="F300" i="5"/>
  <c r="S300" i="5"/>
  <c r="BT300" i="4"/>
  <c r="D300" i="5"/>
  <c r="T300" i="5"/>
  <c r="G300" i="5"/>
  <c r="J300" i="5"/>
  <c r="N300" i="5"/>
  <c r="C300" i="5"/>
  <c r="Q300" i="5"/>
  <c r="O300" i="5"/>
  <c r="M300" i="5"/>
  <c r="P300" i="5"/>
  <c r="X300" i="5"/>
  <c r="W300" i="5"/>
  <c r="N266" i="5"/>
  <c r="O266" i="5"/>
  <c r="U266" i="5"/>
  <c r="H266" i="5"/>
  <c r="S266" i="5"/>
  <c r="K266" i="5"/>
  <c r="J266" i="5"/>
  <c r="L266" i="5"/>
  <c r="Y266" i="5"/>
  <c r="I266" i="5"/>
  <c r="E266" i="5"/>
  <c r="P266" i="5"/>
  <c r="G266" i="5"/>
  <c r="R266" i="5"/>
  <c r="C266" i="5"/>
  <c r="M266" i="5"/>
  <c r="D266" i="5"/>
  <c r="T266" i="5"/>
  <c r="F266" i="5"/>
  <c r="BT266" i="4"/>
  <c r="Q266" i="5"/>
  <c r="V266" i="5"/>
  <c r="X266" i="5"/>
  <c r="W266" i="5"/>
  <c r="O273" i="5"/>
  <c r="M273" i="5"/>
  <c r="P273" i="5"/>
  <c r="E273" i="5"/>
  <c r="BT273" i="4"/>
  <c r="U273" i="5"/>
  <c r="N273" i="5"/>
  <c r="S273" i="5"/>
  <c r="K273" i="5"/>
  <c r="T273" i="5"/>
  <c r="Y273" i="5"/>
  <c r="H273" i="5"/>
  <c r="Q273" i="5"/>
  <c r="R273" i="5"/>
  <c r="I273" i="5"/>
  <c r="G273" i="5"/>
  <c r="L273" i="5"/>
  <c r="V273" i="5"/>
  <c r="F273" i="5"/>
  <c r="J273" i="5"/>
  <c r="D273" i="5"/>
  <c r="C273" i="5"/>
  <c r="X273" i="5"/>
  <c r="W273" i="5"/>
  <c r="E123" i="5"/>
  <c r="J123" i="5"/>
  <c r="K123" i="5"/>
  <c r="V123" i="5"/>
  <c r="G123" i="5"/>
  <c r="F123" i="5"/>
  <c r="R123" i="5"/>
  <c r="M123" i="5"/>
  <c r="T123" i="5"/>
  <c r="Y123" i="5"/>
  <c r="BT123" i="4"/>
  <c r="I123" i="5"/>
  <c r="S123" i="5"/>
  <c r="D123" i="5"/>
  <c r="O123" i="5"/>
  <c r="N123" i="5"/>
  <c r="U123" i="5"/>
  <c r="H123" i="5"/>
  <c r="C123" i="5"/>
  <c r="P123" i="5"/>
  <c r="Q123" i="5"/>
  <c r="L123" i="5"/>
  <c r="X123" i="5"/>
  <c r="W123" i="5"/>
  <c r="U270" i="5"/>
  <c r="N270" i="5"/>
  <c r="F270" i="5"/>
  <c r="H270" i="5"/>
  <c r="K270" i="5"/>
  <c r="Y270" i="5"/>
  <c r="C270" i="5"/>
  <c r="S270" i="5"/>
  <c r="L270" i="5"/>
  <c r="M270" i="5"/>
  <c r="J270" i="5"/>
  <c r="V270" i="5"/>
  <c r="BT270" i="4"/>
  <c r="I270" i="5"/>
  <c r="P270" i="5"/>
  <c r="E270" i="5"/>
  <c r="D270" i="5"/>
  <c r="X270" i="5"/>
  <c r="O270" i="5"/>
  <c r="Q270" i="5"/>
  <c r="R270" i="5"/>
  <c r="G270" i="5"/>
  <c r="T270" i="5"/>
  <c r="W270" i="5"/>
  <c r="BT222" i="4"/>
  <c r="V222" i="5"/>
  <c r="F222" i="5"/>
  <c r="O222" i="5"/>
  <c r="J222" i="5"/>
  <c r="Q222" i="5"/>
  <c r="N222" i="5"/>
  <c r="K222" i="5"/>
  <c r="S222" i="5"/>
  <c r="I222" i="5"/>
  <c r="M222" i="5"/>
  <c r="R222" i="5"/>
  <c r="L222" i="5"/>
  <c r="D222" i="5"/>
  <c r="Y222" i="5"/>
  <c r="C222" i="5"/>
  <c r="T222" i="5"/>
  <c r="G222" i="5"/>
  <c r="H222" i="5"/>
  <c r="U222" i="5"/>
  <c r="E222" i="5"/>
  <c r="P222" i="5"/>
  <c r="X222" i="5"/>
  <c r="W222" i="5"/>
  <c r="J182" i="5"/>
  <c r="R182" i="5"/>
  <c r="F182" i="5"/>
  <c r="O182" i="5"/>
  <c r="U182" i="5"/>
  <c r="Y182" i="5"/>
  <c r="K182" i="5"/>
  <c r="T182" i="5"/>
  <c r="L182" i="5"/>
  <c r="P182" i="5"/>
  <c r="E182" i="5"/>
  <c r="M182" i="5"/>
  <c r="C182" i="5"/>
  <c r="I182" i="5"/>
  <c r="S182" i="5"/>
  <c r="D182" i="5"/>
  <c r="G182" i="5"/>
  <c r="N182" i="5"/>
  <c r="H182" i="5"/>
  <c r="BT182" i="4"/>
  <c r="V182" i="5"/>
  <c r="Q182" i="5"/>
  <c r="X182" i="5"/>
  <c r="W182" i="5"/>
  <c r="P171" i="5"/>
  <c r="H171" i="5"/>
  <c r="T171" i="5"/>
  <c r="M171" i="5"/>
  <c r="G171" i="5"/>
  <c r="O171" i="5"/>
  <c r="J171" i="5"/>
  <c r="D171" i="5"/>
  <c r="Q171" i="5"/>
  <c r="L171" i="5"/>
  <c r="Y171" i="5"/>
  <c r="E171" i="5"/>
  <c r="S171" i="5"/>
  <c r="R171" i="5"/>
  <c r="N171" i="5"/>
  <c r="K171" i="5"/>
  <c r="V171" i="5"/>
  <c r="U171" i="5"/>
  <c r="BT171" i="4"/>
  <c r="F171" i="5"/>
  <c r="I171" i="5"/>
  <c r="C171" i="5"/>
  <c r="X171" i="5"/>
  <c r="W171" i="5"/>
  <c r="D101" i="5"/>
  <c r="I101" i="5"/>
  <c r="G101" i="5"/>
  <c r="S101" i="5"/>
  <c r="H101" i="5"/>
  <c r="O101" i="5"/>
  <c r="T101" i="5"/>
  <c r="R101" i="5"/>
  <c r="BT101" i="4"/>
  <c r="C101" i="5"/>
  <c r="L101" i="5"/>
  <c r="E101" i="5"/>
  <c r="P101" i="5"/>
  <c r="K101" i="5"/>
  <c r="Q101" i="5"/>
  <c r="U101" i="5"/>
  <c r="J101" i="5"/>
  <c r="V101" i="5"/>
  <c r="M101" i="5"/>
  <c r="F101" i="5"/>
  <c r="N101" i="5"/>
  <c r="Y101" i="5"/>
  <c r="X101" i="5"/>
  <c r="W101" i="5"/>
  <c r="E154" i="5"/>
  <c r="J154" i="5"/>
  <c r="N154" i="5"/>
  <c r="BT154" i="4"/>
  <c r="R154" i="5"/>
  <c r="K154" i="5"/>
  <c r="H154" i="5"/>
  <c r="M154" i="5"/>
  <c r="I154" i="5"/>
  <c r="Q154" i="5"/>
  <c r="F154" i="5"/>
  <c r="T154" i="5"/>
  <c r="O154" i="5"/>
  <c r="D154" i="5"/>
  <c r="Y154" i="5"/>
  <c r="L154" i="5"/>
  <c r="G154" i="5"/>
  <c r="C154" i="5"/>
  <c r="P154" i="5"/>
  <c r="U154" i="5"/>
  <c r="S154" i="5"/>
  <c r="V154" i="5"/>
  <c r="X154" i="5"/>
  <c r="W154" i="5"/>
  <c r="C159" i="5"/>
  <c r="D159" i="5"/>
  <c r="E159" i="5"/>
  <c r="J159" i="5"/>
  <c r="G159" i="5"/>
  <c r="K159" i="5"/>
  <c r="O159" i="5"/>
  <c r="U159" i="5"/>
  <c r="V159" i="5"/>
  <c r="P159" i="5"/>
  <c r="N159" i="5"/>
  <c r="Q159" i="5"/>
  <c r="T159" i="5"/>
  <c r="BT159" i="4"/>
  <c r="R159" i="5"/>
  <c r="Y159" i="5"/>
  <c r="S159" i="5"/>
  <c r="H159" i="5"/>
  <c r="F159" i="5"/>
  <c r="M159" i="5"/>
  <c r="I159" i="5"/>
  <c r="L159" i="5"/>
  <c r="X159" i="5"/>
  <c r="W159" i="5"/>
  <c r="O139" i="5"/>
  <c r="BT139" i="4"/>
  <c r="P139" i="5"/>
  <c r="E139" i="5"/>
  <c r="I139" i="5"/>
  <c r="X139" i="5"/>
  <c r="T139" i="5"/>
  <c r="N139" i="5"/>
  <c r="J139" i="5"/>
  <c r="U139" i="5"/>
  <c r="L139" i="5"/>
  <c r="G139" i="5"/>
  <c r="K139" i="5"/>
  <c r="R139" i="5"/>
  <c r="C139" i="5"/>
  <c r="Q139" i="5"/>
  <c r="D139" i="5"/>
  <c r="H139" i="5"/>
  <c r="F139" i="5"/>
  <c r="V139" i="5"/>
  <c r="S139" i="5"/>
  <c r="M139" i="5"/>
  <c r="W139" i="5"/>
  <c r="Y139" i="5"/>
  <c r="N169" i="5"/>
  <c r="K169" i="5"/>
  <c r="G169" i="5"/>
  <c r="Q169" i="5"/>
  <c r="H169" i="5"/>
  <c r="Y169" i="5"/>
  <c r="D169" i="5"/>
  <c r="S169" i="5"/>
  <c r="M169" i="5"/>
  <c r="J169" i="5"/>
  <c r="E169" i="5"/>
  <c r="T169" i="5"/>
  <c r="BT169" i="4"/>
  <c r="I169" i="5"/>
  <c r="R169" i="5"/>
  <c r="V169" i="5"/>
  <c r="O169" i="5"/>
  <c r="U169" i="5"/>
  <c r="P169" i="5"/>
  <c r="F169" i="5"/>
  <c r="C169" i="5"/>
  <c r="L169" i="5"/>
  <c r="X169" i="5"/>
  <c r="W169" i="5"/>
  <c r="P138" i="5"/>
  <c r="M138" i="5"/>
  <c r="O138" i="5"/>
  <c r="G138" i="5"/>
  <c r="V138" i="5"/>
  <c r="Y138" i="5"/>
  <c r="D138" i="5"/>
  <c r="C138" i="5"/>
  <c r="T138" i="5"/>
  <c r="H138" i="5"/>
  <c r="S138" i="5"/>
  <c r="Q138" i="5"/>
  <c r="I138" i="5"/>
  <c r="E138" i="5"/>
  <c r="U138" i="5"/>
  <c r="L138" i="5"/>
  <c r="F138" i="5"/>
  <c r="X138" i="5"/>
  <c r="N138" i="5"/>
  <c r="K138" i="5"/>
  <c r="R138" i="5"/>
  <c r="J138" i="5"/>
  <c r="BT138" i="4"/>
  <c r="W138" i="5"/>
  <c r="BT94" i="4"/>
  <c r="G94" i="5"/>
  <c r="S94" i="5"/>
  <c r="R94" i="5"/>
  <c r="D94" i="5"/>
  <c r="C94" i="5"/>
  <c r="M94" i="5"/>
  <c r="K94" i="5"/>
  <c r="F94" i="5"/>
  <c r="E94" i="5"/>
  <c r="P94" i="5"/>
  <c r="O94" i="5"/>
  <c r="J94" i="5"/>
  <c r="Q94" i="5"/>
  <c r="N94" i="5"/>
  <c r="T94" i="5"/>
  <c r="Y94" i="5"/>
  <c r="I94" i="5"/>
  <c r="H94" i="5"/>
  <c r="V94" i="5"/>
  <c r="U94" i="5"/>
  <c r="L94" i="5"/>
  <c r="X94" i="5"/>
  <c r="W94" i="5"/>
  <c r="L106" i="5"/>
  <c r="R106" i="5"/>
  <c r="E106" i="5"/>
  <c r="C106" i="5"/>
  <c r="G106" i="5"/>
  <c r="K106" i="5"/>
  <c r="M106" i="5"/>
  <c r="T106" i="5"/>
  <c r="BT106" i="4"/>
  <c r="O106" i="5"/>
  <c r="Y106" i="5"/>
  <c r="H106" i="5"/>
  <c r="S106" i="5"/>
  <c r="N106" i="5"/>
  <c r="P106" i="5"/>
  <c r="I106" i="5"/>
  <c r="D106" i="5"/>
  <c r="J106" i="5"/>
  <c r="U106" i="5"/>
  <c r="F106" i="5"/>
  <c r="Q106" i="5"/>
  <c r="V106" i="5"/>
  <c r="X106" i="5"/>
  <c r="W106" i="5"/>
  <c r="D81" i="5"/>
  <c r="S81" i="5"/>
  <c r="U81" i="5"/>
  <c r="I81" i="5"/>
  <c r="N81" i="5"/>
  <c r="Y81" i="5"/>
  <c r="H81" i="5"/>
  <c r="C81" i="5"/>
  <c r="J81" i="5"/>
  <c r="G81" i="5"/>
  <c r="K81" i="5"/>
  <c r="O81" i="5"/>
  <c r="BT81" i="4"/>
  <c r="L81" i="5"/>
  <c r="R81" i="5"/>
  <c r="Q81" i="5"/>
  <c r="P81" i="5"/>
  <c r="E81" i="5"/>
  <c r="M81" i="5"/>
  <c r="F81" i="5"/>
  <c r="T81" i="5"/>
  <c r="V81" i="5"/>
  <c r="X81" i="5"/>
  <c r="W81" i="5"/>
  <c r="Q304" i="5"/>
  <c r="N304" i="5"/>
  <c r="G304" i="5"/>
  <c r="T304" i="5"/>
  <c r="V304" i="5"/>
  <c r="Y304" i="5"/>
  <c r="F304" i="5"/>
  <c r="S304" i="5"/>
  <c r="O304" i="5"/>
  <c r="K304" i="5"/>
  <c r="D304" i="5"/>
  <c r="P304" i="5"/>
  <c r="C304" i="5"/>
  <c r="E304" i="5"/>
  <c r="R304" i="5"/>
  <c r="L304" i="5"/>
  <c r="U304" i="5"/>
  <c r="M304" i="5"/>
  <c r="BT304" i="4"/>
  <c r="J304" i="5"/>
  <c r="I304" i="5"/>
  <c r="H304" i="5"/>
  <c r="X304" i="5"/>
  <c r="W304" i="5"/>
  <c r="BT260" i="4"/>
  <c r="D260" i="5"/>
  <c r="S260" i="5"/>
  <c r="G260" i="5"/>
  <c r="P260" i="5"/>
  <c r="K260" i="5"/>
  <c r="Q260" i="5"/>
  <c r="C260" i="5"/>
  <c r="R260" i="5"/>
  <c r="I260" i="5"/>
  <c r="N260" i="5"/>
  <c r="O260" i="5"/>
  <c r="J260" i="5"/>
  <c r="L260" i="5"/>
  <c r="U260" i="5"/>
  <c r="Y260" i="5"/>
  <c r="M260" i="5"/>
  <c r="V260" i="5"/>
  <c r="H260" i="5"/>
  <c r="T260" i="5"/>
  <c r="E260" i="5"/>
  <c r="F260" i="5"/>
  <c r="X260" i="5"/>
  <c r="W260" i="5"/>
  <c r="N258" i="5"/>
  <c r="O258" i="5"/>
  <c r="K258" i="5"/>
  <c r="S258" i="5"/>
  <c r="L258" i="5"/>
  <c r="Y258" i="5"/>
  <c r="P258" i="5"/>
  <c r="V258" i="5"/>
  <c r="H258" i="5"/>
  <c r="T258" i="5"/>
  <c r="J258" i="5"/>
  <c r="U258" i="5"/>
  <c r="Q258" i="5"/>
  <c r="F258" i="5"/>
  <c r="D258" i="5"/>
  <c r="C258" i="5"/>
  <c r="I258" i="5"/>
  <c r="G258" i="5"/>
  <c r="R258" i="5"/>
  <c r="E258" i="5"/>
  <c r="BT258" i="4"/>
  <c r="M258" i="5"/>
  <c r="X258" i="5"/>
  <c r="W258" i="5"/>
  <c r="H71" i="5"/>
  <c r="J71" i="5"/>
  <c r="R71" i="5"/>
  <c r="V71" i="5"/>
  <c r="U71" i="5"/>
  <c r="X71" i="5"/>
  <c r="Q71" i="5"/>
  <c r="F71" i="5"/>
  <c r="E71" i="5"/>
  <c r="K71" i="5"/>
  <c r="D71" i="5"/>
  <c r="N71" i="5"/>
  <c r="BT71" i="4"/>
  <c r="S71" i="5"/>
  <c r="T71" i="5"/>
  <c r="O71" i="5"/>
  <c r="Y71" i="5"/>
  <c r="M71" i="5"/>
  <c r="C71" i="5"/>
  <c r="I71" i="5"/>
  <c r="G71" i="5"/>
  <c r="P71" i="5"/>
  <c r="L71" i="5"/>
  <c r="W71" i="5"/>
  <c r="M31" i="5"/>
  <c r="H31" i="5"/>
  <c r="F31" i="5"/>
  <c r="P31" i="5"/>
  <c r="BT31" i="4"/>
  <c r="O31" i="5"/>
  <c r="K31" i="5"/>
  <c r="C31" i="5"/>
  <c r="J31" i="5"/>
  <c r="R31" i="5"/>
  <c r="Y31" i="5"/>
  <c r="I31" i="5"/>
  <c r="U31" i="5"/>
  <c r="N31" i="5"/>
  <c r="T31" i="5"/>
  <c r="L31" i="5"/>
  <c r="D31" i="5"/>
  <c r="E31" i="5"/>
  <c r="G31" i="5"/>
  <c r="S31" i="5"/>
  <c r="Q31" i="5"/>
  <c r="V31" i="5"/>
  <c r="X31" i="5"/>
  <c r="W31" i="5"/>
  <c r="D299" i="5"/>
  <c r="I299" i="5"/>
  <c r="U299" i="5"/>
  <c r="Q299" i="5"/>
  <c r="T299" i="5"/>
  <c r="O299" i="5"/>
  <c r="H299" i="5"/>
  <c r="J299" i="5"/>
  <c r="C299" i="5"/>
  <c r="M299" i="5"/>
  <c r="K299" i="5"/>
  <c r="L299" i="5"/>
  <c r="E299" i="5"/>
  <c r="V299" i="5"/>
  <c r="G299" i="5"/>
  <c r="Y299" i="5"/>
  <c r="F299" i="5"/>
  <c r="BT299" i="4"/>
  <c r="S299" i="5"/>
  <c r="P299" i="5"/>
  <c r="R299" i="5"/>
  <c r="N299" i="5"/>
  <c r="X299" i="5"/>
  <c r="W299" i="5"/>
  <c r="BT188" i="4"/>
  <c r="I188" i="5"/>
  <c r="S188" i="5"/>
  <c r="J188" i="5"/>
  <c r="O188" i="5"/>
  <c r="U188" i="5"/>
  <c r="D188" i="5"/>
  <c r="C188" i="5"/>
  <c r="T188" i="5"/>
  <c r="M188" i="5"/>
  <c r="R188" i="5"/>
  <c r="L188" i="5"/>
  <c r="Q188" i="5"/>
  <c r="K188" i="5"/>
  <c r="F188" i="5"/>
  <c r="Y188" i="5"/>
  <c r="H188" i="5"/>
  <c r="E188" i="5"/>
  <c r="N188" i="5"/>
  <c r="V188" i="5"/>
  <c r="P188" i="5"/>
  <c r="G188" i="5"/>
  <c r="X188" i="5"/>
  <c r="W188" i="5"/>
  <c r="Q241" i="5"/>
  <c r="L241" i="5"/>
  <c r="G241" i="5"/>
  <c r="M241" i="5"/>
  <c r="H241" i="5"/>
  <c r="Y241" i="5"/>
  <c r="D241" i="5"/>
  <c r="T241" i="5"/>
  <c r="U241" i="5"/>
  <c r="N241" i="5"/>
  <c r="X241" i="5"/>
  <c r="J241" i="5"/>
  <c r="BT241" i="4"/>
  <c r="I241" i="5"/>
  <c r="S241" i="5"/>
  <c r="V241" i="5"/>
  <c r="E241" i="5"/>
  <c r="K241" i="5"/>
  <c r="R241" i="5"/>
  <c r="C241" i="5"/>
  <c r="F241" i="5"/>
  <c r="P241" i="5"/>
  <c r="O241" i="5"/>
  <c r="W241" i="5"/>
  <c r="K8" i="5"/>
  <c r="M8" i="5"/>
  <c r="D8" i="5"/>
  <c r="O8" i="5"/>
  <c r="E8" i="5"/>
  <c r="Y8" i="5"/>
  <c r="H8" i="5"/>
  <c r="L8" i="5"/>
  <c r="U8" i="5"/>
  <c r="R8" i="5"/>
  <c r="I8" i="5"/>
  <c r="F8" i="5"/>
  <c r="T8" i="5"/>
  <c r="BT8" i="4"/>
  <c r="J8" i="5"/>
  <c r="N8" i="5"/>
  <c r="P8" i="5"/>
  <c r="G8" i="5"/>
  <c r="C8" i="5"/>
  <c r="S8" i="5"/>
  <c r="Q8" i="5"/>
  <c r="V8" i="5"/>
  <c r="X8" i="5"/>
  <c r="W8" i="5"/>
  <c r="D131" i="5"/>
  <c r="H131" i="5"/>
  <c r="U131" i="5"/>
  <c r="M131" i="5"/>
  <c r="R131" i="5"/>
  <c r="S131" i="5"/>
  <c r="P131" i="5"/>
  <c r="E131" i="5"/>
  <c r="BT131" i="4"/>
  <c r="G131" i="5"/>
  <c r="T131" i="5"/>
  <c r="N131" i="5"/>
  <c r="L131" i="5"/>
  <c r="K131" i="5"/>
  <c r="Q131" i="5"/>
  <c r="Y131" i="5"/>
  <c r="F131" i="5"/>
  <c r="O131" i="5"/>
  <c r="I131" i="5"/>
  <c r="V131" i="5"/>
  <c r="J131" i="5"/>
  <c r="C131" i="5"/>
  <c r="X131" i="5"/>
  <c r="W131" i="5"/>
  <c r="D147" i="5"/>
  <c r="L147" i="5"/>
  <c r="R147" i="5"/>
  <c r="P147" i="5"/>
  <c r="T147" i="5"/>
  <c r="N147" i="5"/>
  <c r="K147" i="5"/>
  <c r="U147" i="5"/>
  <c r="Q147" i="5"/>
  <c r="Y147" i="5"/>
  <c r="H147" i="5"/>
  <c r="G147" i="5"/>
  <c r="BT147" i="4"/>
  <c r="J147" i="5"/>
  <c r="E147" i="5"/>
  <c r="V147" i="5"/>
  <c r="C147" i="5"/>
  <c r="S147" i="5"/>
  <c r="F147" i="5"/>
  <c r="I147" i="5"/>
  <c r="O147" i="5"/>
  <c r="M147" i="5"/>
  <c r="X147" i="5"/>
  <c r="W147" i="5"/>
  <c r="N52" i="5"/>
  <c r="F52" i="5"/>
  <c r="T52" i="5"/>
  <c r="M52" i="5"/>
  <c r="H52" i="5"/>
  <c r="R52" i="5"/>
  <c r="BT52" i="4"/>
  <c r="U52" i="5"/>
  <c r="P52" i="5"/>
  <c r="Q52" i="5"/>
  <c r="O52" i="5"/>
  <c r="J52" i="5"/>
  <c r="D52" i="5"/>
  <c r="K52" i="5"/>
  <c r="Y52" i="5"/>
  <c r="S52" i="5"/>
  <c r="V52" i="5"/>
  <c r="G52" i="5"/>
  <c r="C52" i="5"/>
  <c r="E52" i="5"/>
  <c r="L52" i="5"/>
  <c r="I52" i="5"/>
  <c r="X52" i="5"/>
  <c r="W52" i="5"/>
  <c r="P144" i="5"/>
  <c r="L144" i="5"/>
  <c r="K144" i="5"/>
  <c r="F144" i="5"/>
  <c r="E144" i="5"/>
  <c r="Y144" i="5"/>
  <c r="H144" i="5"/>
  <c r="I144" i="5"/>
  <c r="M144" i="5"/>
  <c r="S144" i="5"/>
  <c r="R144" i="5"/>
  <c r="U144" i="5"/>
  <c r="BT144" i="4"/>
  <c r="D144" i="5"/>
  <c r="J144" i="5"/>
  <c r="G144" i="5"/>
  <c r="Q144" i="5"/>
  <c r="T144" i="5"/>
  <c r="N144" i="5"/>
  <c r="O144" i="5"/>
  <c r="V144" i="5"/>
  <c r="C144" i="5"/>
  <c r="X144" i="5"/>
  <c r="W144" i="5"/>
  <c r="E133" i="5"/>
  <c r="U133" i="5"/>
  <c r="K133" i="5"/>
  <c r="P133" i="5"/>
  <c r="O133" i="5"/>
  <c r="Y133" i="5"/>
  <c r="I133" i="5"/>
  <c r="G133" i="5"/>
  <c r="H133" i="5"/>
  <c r="S133" i="5"/>
  <c r="T133" i="5"/>
  <c r="V133" i="5"/>
  <c r="C133" i="5"/>
  <c r="M133" i="5"/>
  <c r="F133" i="5"/>
  <c r="BT133" i="4"/>
  <c r="Q133" i="5"/>
  <c r="J133" i="5"/>
  <c r="R133" i="5"/>
  <c r="D133" i="5"/>
  <c r="L133" i="5"/>
  <c r="N133" i="5"/>
  <c r="X133" i="5"/>
  <c r="W133" i="5"/>
  <c r="N126" i="5"/>
  <c r="L126" i="5"/>
  <c r="R126" i="5"/>
  <c r="K126" i="5"/>
  <c r="T126" i="5"/>
  <c r="O126" i="5"/>
  <c r="J126" i="5"/>
  <c r="G126" i="5"/>
  <c r="Y126" i="5"/>
  <c r="H126" i="5"/>
  <c r="U126" i="5"/>
  <c r="S126" i="5"/>
  <c r="BT126" i="4"/>
  <c r="D126" i="5"/>
  <c r="I126" i="5"/>
  <c r="P126" i="5"/>
  <c r="E126" i="5"/>
  <c r="M126" i="5"/>
  <c r="C126" i="5"/>
  <c r="F126" i="5"/>
  <c r="Q126" i="5"/>
  <c r="V126" i="5"/>
  <c r="X126" i="5"/>
  <c r="W126" i="5"/>
  <c r="K74" i="5"/>
  <c r="F74" i="5"/>
  <c r="I74" i="5"/>
  <c r="R74" i="5"/>
  <c r="J74" i="5"/>
  <c r="T74" i="5"/>
  <c r="M74" i="5"/>
  <c r="N74" i="5"/>
  <c r="D74" i="5"/>
  <c r="V74" i="5"/>
  <c r="Y74" i="5"/>
  <c r="G74" i="5"/>
  <c r="S74" i="5"/>
  <c r="Q74" i="5"/>
  <c r="L74" i="5"/>
  <c r="O74" i="5"/>
  <c r="C74" i="5"/>
  <c r="H74" i="5"/>
  <c r="U74" i="5"/>
  <c r="E74" i="5"/>
  <c r="BT74" i="4"/>
  <c r="P74" i="5"/>
  <c r="X74" i="5"/>
  <c r="W74" i="5"/>
  <c r="R295" i="5"/>
  <c r="H295" i="5"/>
  <c r="C295" i="5"/>
  <c r="P295" i="5"/>
  <c r="F295" i="5"/>
  <c r="M295" i="5"/>
  <c r="O295" i="5"/>
  <c r="K295" i="5"/>
  <c r="G295" i="5"/>
  <c r="Y295" i="5"/>
  <c r="E295" i="5"/>
  <c r="T295" i="5"/>
  <c r="U295" i="5"/>
  <c r="L295" i="5"/>
  <c r="S295" i="5"/>
  <c r="N295" i="5"/>
  <c r="I295" i="5"/>
  <c r="J295" i="5"/>
  <c r="D295" i="5"/>
  <c r="BT295" i="4"/>
  <c r="V295" i="5"/>
  <c r="Q295" i="5"/>
  <c r="X295" i="5"/>
  <c r="W295" i="5"/>
  <c r="Q243" i="5"/>
  <c r="C243" i="5"/>
  <c r="L243" i="5"/>
  <c r="R243" i="5"/>
  <c r="BT243" i="4"/>
  <c r="Y243" i="5"/>
  <c r="I243" i="5"/>
  <c r="S243" i="5"/>
  <c r="K243" i="5"/>
  <c r="F243" i="5"/>
  <c r="T243" i="5"/>
  <c r="M243" i="5"/>
  <c r="H243" i="5"/>
  <c r="U243" i="5"/>
  <c r="P243" i="5"/>
  <c r="D243" i="5"/>
  <c r="O243" i="5"/>
  <c r="J243" i="5"/>
  <c r="G243" i="5"/>
  <c r="N243" i="5"/>
  <c r="V243" i="5"/>
  <c r="E243" i="5"/>
  <c r="X243" i="5"/>
  <c r="W243" i="5"/>
  <c r="M297" i="5"/>
  <c r="J297" i="5"/>
  <c r="L297" i="5"/>
  <c r="N297" i="5"/>
  <c r="V297" i="5"/>
  <c r="Y297" i="5"/>
  <c r="H297" i="5"/>
  <c r="T297" i="5"/>
  <c r="K297" i="5"/>
  <c r="O297" i="5"/>
  <c r="E297" i="5"/>
  <c r="Q297" i="5"/>
  <c r="F297" i="5"/>
  <c r="D297" i="5"/>
  <c r="I297" i="5"/>
  <c r="S297" i="5"/>
  <c r="U297" i="5"/>
  <c r="X297" i="5"/>
  <c r="P297" i="5"/>
  <c r="G297" i="5"/>
  <c r="R297" i="5"/>
  <c r="BT297" i="4"/>
  <c r="C297" i="5"/>
  <c r="W297" i="5"/>
  <c r="R211" i="5"/>
  <c r="O211" i="5"/>
  <c r="U211" i="5"/>
  <c r="P211" i="5"/>
  <c r="G211" i="5"/>
  <c r="Y211" i="5"/>
  <c r="E211" i="5"/>
  <c r="I211" i="5"/>
  <c r="M211" i="5"/>
  <c r="D211" i="5"/>
  <c r="L211" i="5"/>
  <c r="N211" i="5"/>
  <c r="BT211" i="4"/>
  <c r="H211" i="5"/>
  <c r="C211" i="5"/>
  <c r="T211" i="5"/>
  <c r="Q211" i="5"/>
  <c r="K211" i="5"/>
  <c r="V211" i="5"/>
  <c r="S211" i="5"/>
  <c r="J211" i="5"/>
  <c r="F211" i="5"/>
  <c r="X211" i="5"/>
  <c r="W211" i="5"/>
  <c r="F305" i="5"/>
  <c r="U305" i="5"/>
  <c r="M305" i="5"/>
  <c r="S305" i="5"/>
  <c r="P305" i="5"/>
  <c r="X305" i="5"/>
  <c r="Q305" i="5"/>
  <c r="D305" i="5"/>
  <c r="O305" i="5"/>
  <c r="G305" i="5"/>
  <c r="R305" i="5"/>
  <c r="N305" i="5"/>
  <c r="I305" i="5"/>
  <c r="E305" i="5"/>
  <c r="T305" i="5"/>
  <c r="V305" i="5"/>
  <c r="Y305" i="5"/>
  <c r="H305" i="5"/>
  <c r="BT305" i="4"/>
  <c r="K305" i="5"/>
  <c r="L305" i="5"/>
  <c r="C305" i="5"/>
  <c r="J305" i="5"/>
  <c r="W305" i="5"/>
  <c r="BT34" i="4"/>
  <c r="H34" i="5"/>
  <c r="J34" i="5"/>
  <c r="U34" i="5"/>
  <c r="N34" i="5"/>
  <c r="Q34" i="5"/>
  <c r="F34" i="5"/>
  <c r="R34" i="5"/>
  <c r="I34" i="5"/>
  <c r="C34" i="5"/>
  <c r="E34" i="5"/>
  <c r="K34" i="5"/>
  <c r="T34" i="5"/>
  <c r="Y34" i="5"/>
  <c r="G34" i="5"/>
  <c r="D34" i="5"/>
  <c r="S34" i="5"/>
  <c r="P34" i="5"/>
  <c r="L34" i="5"/>
  <c r="V34" i="5"/>
  <c r="M34" i="5"/>
  <c r="O34" i="5"/>
  <c r="X34" i="5"/>
  <c r="W34" i="5"/>
  <c r="Q32" i="5"/>
  <c r="L32" i="5"/>
  <c r="C32" i="5"/>
  <c r="T32" i="5"/>
  <c r="E32" i="5"/>
  <c r="Y32" i="5"/>
  <c r="H32" i="5"/>
  <c r="M32" i="5"/>
  <c r="J32" i="5"/>
  <c r="P32" i="5"/>
  <c r="F32" i="5"/>
  <c r="K32" i="5"/>
  <c r="BT32" i="4"/>
  <c r="I32" i="5"/>
  <c r="N32" i="5"/>
  <c r="G32" i="5"/>
  <c r="O32" i="5"/>
  <c r="U32" i="5"/>
  <c r="V32" i="5"/>
  <c r="X32" i="5"/>
  <c r="R32" i="5"/>
  <c r="D32" i="5"/>
  <c r="S32" i="5"/>
  <c r="W32" i="5"/>
  <c r="U145" i="5"/>
  <c r="N145" i="5"/>
  <c r="G145" i="5"/>
  <c r="M145" i="5"/>
  <c r="V145" i="5"/>
  <c r="R145" i="5"/>
  <c r="T145" i="5"/>
  <c r="K145" i="5"/>
  <c r="X145" i="5"/>
  <c r="O145" i="5"/>
  <c r="Y145" i="5"/>
  <c r="I145" i="5"/>
  <c r="L145" i="5"/>
  <c r="H145" i="5"/>
  <c r="C145" i="5"/>
  <c r="F145" i="5"/>
  <c r="J145" i="5"/>
  <c r="D145" i="5"/>
  <c r="S145" i="5"/>
  <c r="E145" i="5"/>
  <c r="Q145" i="5"/>
  <c r="BT145" i="4"/>
  <c r="P145" i="5"/>
  <c r="W145" i="5"/>
  <c r="O267" i="5"/>
  <c r="R267" i="5"/>
  <c r="BT267" i="4"/>
  <c r="T267" i="5"/>
  <c r="U267" i="5"/>
  <c r="I267" i="5"/>
  <c r="S267" i="5"/>
  <c r="G267" i="5"/>
  <c r="P267" i="5"/>
  <c r="E267" i="5"/>
  <c r="Y267" i="5"/>
  <c r="C267" i="5"/>
  <c r="F267" i="5"/>
  <c r="Q267" i="5"/>
  <c r="L267" i="5"/>
  <c r="H267" i="5"/>
  <c r="J267" i="5"/>
  <c r="K267" i="5"/>
  <c r="M267" i="5"/>
  <c r="N267" i="5"/>
  <c r="D267" i="5"/>
  <c r="V267" i="5"/>
  <c r="X267" i="5"/>
  <c r="W267" i="5"/>
  <c r="BT26" i="4"/>
  <c r="H26" i="5"/>
  <c r="N26" i="5"/>
  <c r="E26" i="5"/>
  <c r="J26" i="5"/>
  <c r="C26" i="5"/>
  <c r="V26" i="5"/>
  <c r="F26" i="5"/>
  <c r="I26" i="5"/>
  <c r="K26" i="5"/>
  <c r="O26" i="5"/>
  <c r="M26" i="5"/>
  <c r="S26" i="5"/>
  <c r="T26" i="5"/>
  <c r="Y26" i="5"/>
  <c r="G26" i="5"/>
  <c r="D26" i="5"/>
  <c r="U26" i="5"/>
  <c r="Q26" i="5"/>
  <c r="L26" i="5"/>
  <c r="R26" i="5"/>
  <c r="P26" i="5"/>
  <c r="X26" i="5"/>
  <c r="W26" i="5"/>
  <c r="BT263" i="4"/>
  <c r="H263" i="5"/>
  <c r="N263" i="5"/>
  <c r="O263" i="5"/>
  <c r="G263" i="5"/>
  <c r="M263" i="5"/>
  <c r="K263" i="5"/>
  <c r="L263" i="5"/>
  <c r="F263" i="5"/>
  <c r="R263" i="5"/>
  <c r="J263" i="5"/>
  <c r="S263" i="5"/>
  <c r="D263" i="5"/>
  <c r="P263" i="5"/>
  <c r="V263" i="5"/>
  <c r="Y263" i="5"/>
  <c r="E263" i="5"/>
  <c r="U263" i="5"/>
  <c r="I263" i="5"/>
  <c r="Q263" i="5"/>
  <c r="C263" i="5"/>
  <c r="T263" i="5"/>
  <c r="X263" i="5"/>
  <c r="W263" i="5"/>
  <c r="BT132" i="4"/>
  <c r="D132" i="5"/>
  <c r="C132" i="5"/>
  <c r="M132" i="5"/>
  <c r="K132" i="5"/>
  <c r="N132" i="5"/>
  <c r="Q132" i="5"/>
  <c r="T132" i="5"/>
  <c r="L132" i="5"/>
  <c r="E132" i="5"/>
  <c r="U132" i="5"/>
  <c r="P132" i="5"/>
  <c r="S132" i="5"/>
  <c r="I132" i="5"/>
  <c r="R132" i="5"/>
  <c r="Y132" i="5"/>
  <c r="H132" i="5"/>
  <c r="O132" i="5"/>
  <c r="F132" i="5"/>
  <c r="V132" i="5"/>
  <c r="J132" i="5"/>
  <c r="G132" i="5"/>
  <c r="X132" i="5"/>
  <c r="W132" i="5"/>
  <c r="BT75" i="4"/>
  <c r="I75" i="5"/>
  <c r="C75" i="5"/>
  <c r="J75" i="5"/>
  <c r="F75" i="5"/>
  <c r="N75" i="5"/>
  <c r="H75" i="5"/>
  <c r="T75" i="5"/>
  <c r="G75" i="5"/>
  <c r="Q75" i="5"/>
  <c r="V75" i="5"/>
  <c r="S75" i="5"/>
  <c r="L75" i="5"/>
  <c r="Y75" i="5"/>
  <c r="E75" i="5"/>
  <c r="K75" i="5"/>
  <c r="U75" i="5"/>
  <c r="P75" i="5"/>
  <c r="R75" i="5"/>
  <c r="D75" i="5"/>
  <c r="M75" i="5"/>
  <c r="O75" i="5"/>
  <c r="X75" i="5"/>
  <c r="W75" i="5"/>
  <c r="K111" i="5"/>
  <c r="D111" i="5"/>
  <c r="H111" i="5"/>
  <c r="N111" i="5"/>
  <c r="F111" i="5"/>
  <c r="R111" i="5"/>
  <c r="M111" i="5"/>
  <c r="O111" i="5"/>
  <c r="U111" i="5"/>
  <c r="V111" i="5"/>
  <c r="Y111" i="5"/>
  <c r="E111" i="5"/>
  <c r="S111" i="5"/>
  <c r="P111" i="5"/>
  <c r="Q111" i="5"/>
  <c r="G111" i="5"/>
  <c r="L111" i="5"/>
  <c r="I111" i="5"/>
  <c r="X111" i="5"/>
  <c r="J111" i="5"/>
  <c r="C111" i="5"/>
  <c r="T111" i="5"/>
  <c r="BT111" i="4"/>
  <c r="W111" i="5"/>
  <c r="O10" i="5"/>
  <c r="G10" i="5"/>
  <c r="R10" i="5"/>
  <c r="V10" i="5"/>
  <c r="C10" i="5"/>
  <c r="K10" i="5"/>
  <c r="M10" i="5"/>
  <c r="F10" i="5"/>
  <c r="T10" i="5"/>
  <c r="U10" i="5"/>
  <c r="Y10" i="5"/>
  <c r="I10" i="5"/>
  <c r="S10" i="5"/>
  <c r="L10" i="5"/>
  <c r="D10" i="5"/>
  <c r="Q10" i="5"/>
  <c r="H10" i="5"/>
  <c r="P10" i="5"/>
  <c r="J10" i="5"/>
  <c r="E10" i="5"/>
  <c r="N10" i="5"/>
  <c r="BT10" i="4"/>
  <c r="X10" i="5"/>
  <c r="W10" i="5"/>
  <c r="U116" i="5"/>
  <c r="T116" i="5"/>
  <c r="M116" i="5"/>
  <c r="D116" i="5"/>
  <c r="Q116" i="5"/>
  <c r="Y116" i="5"/>
  <c r="E116" i="5"/>
  <c r="I116" i="5"/>
  <c r="BT116" i="4"/>
  <c r="J116" i="5"/>
  <c r="L116" i="5"/>
  <c r="V116" i="5"/>
  <c r="C116" i="5"/>
  <c r="G116" i="5"/>
  <c r="R116" i="5"/>
  <c r="H116" i="5"/>
  <c r="K116" i="5"/>
  <c r="P116" i="5"/>
  <c r="N116" i="5"/>
  <c r="S116" i="5"/>
  <c r="O116" i="5"/>
  <c r="F116" i="5"/>
  <c r="X116" i="5"/>
  <c r="W116" i="5"/>
  <c r="BT306" i="4"/>
  <c r="I306" i="5"/>
  <c r="Q306" i="5"/>
  <c r="R306" i="5"/>
  <c r="V306" i="5"/>
  <c r="L306" i="5"/>
  <c r="G306" i="5"/>
  <c r="J306" i="5"/>
  <c r="E306" i="5"/>
  <c r="U306" i="5"/>
  <c r="N306" i="5"/>
  <c r="O306" i="5"/>
  <c r="F306" i="5"/>
  <c r="K306" i="5"/>
  <c r="D306" i="5"/>
  <c r="M306" i="5"/>
  <c r="P306" i="5"/>
  <c r="C306" i="5"/>
  <c r="H306" i="5"/>
  <c r="S306" i="5"/>
  <c r="T306" i="5"/>
  <c r="X306" i="5"/>
  <c r="W306" i="5"/>
  <c r="Y306" i="5"/>
  <c r="BT23" i="4"/>
  <c r="H23" i="5"/>
  <c r="U23" i="5"/>
  <c r="D23" i="5"/>
  <c r="F23" i="5"/>
  <c r="P23" i="5"/>
  <c r="O23" i="5"/>
  <c r="C23" i="5"/>
  <c r="R23" i="5"/>
  <c r="S23" i="5"/>
  <c r="J23" i="5"/>
  <c r="V23" i="5"/>
  <c r="N23" i="5"/>
  <c r="G23" i="5"/>
  <c r="K23" i="5"/>
  <c r="Y23" i="5"/>
  <c r="E23" i="5"/>
  <c r="T23" i="5"/>
  <c r="I23" i="5"/>
  <c r="M23" i="5"/>
  <c r="Q23" i="5"/>
  <c r="L23" i="5"/>
  <c r="X23" i="5"/>
  <c r="W23" i="5"/>
  <c r="L274" i="5"/>
  <c r="E274" i="5"/>
  <c r="J274" i="5"/>
  <c r="N274" i="5"/>
  <c r="C274" i="5"/>
  <c r="M274" i="5"/>
  <c r="BT274" i="4"/>
  <c r="G274" i="5"/>
  <c r="D274" i="5"/>
  <c r="T274" i="5"/>
  <c r="R274" i="5"/>
  <c r="O274" i="5"/>
  <c r="K274" i="5"/>
  <c r="S274" i="5"/>
  <c r="Y274" i="5"/>
  <c r="F274" i="5"/>
  <c r="Q274" i="5"/>
  <c r="H274" i="5"/>
  <c r="V274" i="5"/>
  <c r="U274" i="5"/>
  <c r="I274" i="5"/>
  <c r="P274" i="5"/>
  <c r="X274" i="5"/>
  <c r="W274" i="5"/>
  <c r="F186" i="5"/>
  <c r="H186" i="5"/>
  <c r="S186" i="5"/>
  <c r="D186" i="5"/>
  <c r="N186" i="5"/>
  <c r="M186" i="5"/>
  <c r="U186" i="5"/>
  <c r="R186" i="5"/>
  <c r="Y186" i="5"/>
  <c r="V186" i="5"/>
  <c r="E186" i="5"/>
  <c r="O186" i="5"/>
  <c r="C186" i="5"/>
  <c r="G186" i="5"/>
  <c r="K186" i="5"/>
  <c r="L186" i="5"/>
  <c r="BT186" i="4"/>
  <c r="Q186" i="5"/>
  <c r="J186" i="5"/>
  <c r="P186" i="5"/>
  <c r="T186" i="5"/>
  <c r="I186" i="5"/>
  <c r="X186" i="5"/>
  <c r="W186" i="5"/>
  <c r="BT269" i="4"/>
  <c r="I269" i="5"/>
  <c r="U269" i="5"/>
  <c r="M269" i="5"/>
  <c r="H269" i="5"/>
  <c r="K269" i="5"/>
  <c r="C269" i="5"/>
  <c r="G269" i="5"/>
  <c r="E269" i="5"/>
  <c r="N269" i="5"/>
  <c r="R269" i="5"/>
  <c r="L269" i="5"/>
  <c r="O269" i="5"/>
  <c r="P269" i="5"/>
  <c r="Q269" i="5"/>
  <c r="Y269" i="5"/>
  <c r="T269" i="5"/>
  <c r="F269" i="5"/>
  <c r="D269" i="5"/>
  <c r="J269" i="5"/>
  <c r="V269" i="5"/>
  <c r="S269" i="5"/>
  <c r="X269" i="5"/>
  <c r="W269" i="5"/>
  <c r="L19" i="5"/>
  <c r="K19" i="5"/>
  <c r="D19" i="5"/>
  <c r="G19" i="5"/>
  <c r="N19" i="5"/>
  <c r="Y19" i="5"/>
  <c r="E19" i="5"/>
  <c r="I19" i="5"/>
  <c r="T19" i="5"/>
  <c r="R19" i="5"/>
  <c r="F19" i="5"/>
  <c r="V19" i="5"/>
  <c r="BT19" i="4"/>
  <c r="H19" i="5"/>
  <c r="C19" i="5"/>
  <c r="J19" i="5"/>
  <c r="P19" i="5"/>
  <c r="O19" i="5"/>
  <c r="Q19" i="5"/>
  <c r="M19" i="5"/>
  <c r="U19" i="5"/>
  <c r="S19" i="5"/>
  <c r="X19" i="5"/>
  <c r="W19" i="5"/>
  <c r="BT210" i="4"/>
  <c r="I210" i="5"/>
  <c r="F210" i="5"/>
  <c r="N210" i="5"/>
  <c r="T210" i="5"/>
  <c r="P210" i="5"/>
  <c r="G210" i="5"/>
  <c r="Q210" i="5"/>
  <c r="H210" i="5"/>
  <c r="K210" i="5"/>
  <c r="U210" i="5"/>
  <c r="J210" i="5"/>
  <c r="V210" i="5"/>
  <c r="Y210" i="5"/>
  <c r="R210" i="5"/>
  <c r="E210" i="5"/>
  <c r="C210" i="5"/>
  <c r="D210" i="5"/>
  <c r="L210" i="5"/>
  <c r="S210" i="5"/>
  <c r="M210" i="5"/>
  <c r="O210" i="5"/>
  <c r="X210" i="5"/>
  <c r="W210" i="5"/>
  <c r="I172" i="5"/>
  <c r="T172" i="5"/>
  <c r="R172" i="5"/>
  <c r="E172" i="5"/>
  <c r="U172" i="5"/>
  <c r="O172" i="5"/>
  <c r="M172" i="5"/>
  <c r="D172" i="5"/>
  <c r="Y172" i="5"/>
  <c r="G172" i="5"/>
  <c r="H172" i="5"/>
  <c r="J172" i="5"/>
  <c r="N172" i="5"/>
  <c r="C172" i="5"/>
  <c r="P172" i="5"/>
  <c r="BT172" i="4"/>
  <c r="F172" i="5"/>
  <c r="S172" i="5"/>
  <c r="K172" i="5"/>
  <c r="L172" i="5"/>
  <c r="Q172" i="5"/>
  <c r="V172" i="5"/>
  <c r="X172" i="5"/>
  <c r="W172" i="5"/>
  <c r="O245" i="5"/>
  <c r="H245" i="5"/>
  <c r="Q245" i="5"/>
  <c r="L245" i="5"/>
  <c r="D245" i="5"/>
  <c r="K245" i="5"/>
  <c r="F245" i="5"/>
  <c r="BT245" i="4"/>
  <c r="X245" i="5"/>
  <c r="P245" i="5"/>
  <c r="Y245" i="5"/>
  <c r="E245" i="5"/>
  <c r="N245" i="5"/>
  <c r="U245" i="5"/>
  <c r="M245" i="5"/>
  <c r="T245" i="5"/>
  <c r="S245" i="5"/>
  <c r="I245" i="5"/>
  <c r="G245" i="5"/>
  <c r="V245" i="5"/>
  <c r="J245" i="5"/>
  <c r="C245" i="5"/>
  <c r="R245" i="5"/>
  <c r="W245" i="5"/>
  <c r="U224" i="5"/>
  <c r="BT224" i="4"/>
  <c r="C224" i="5"/>
  <c r="T224" i="5"/>
  <c r="Q224" i="5"/>
  <c r="Y224" i="5"/>
  <c r="H224" i="5"/>
  <c r="J224" i="5"/>
  <c r="K224" i="5"/>
  <c r="O224" i="5"/>
  <c r="I224" i="5"/>
  <c r="L224" i="5"/>
  <c r="G224" i="5"/>
  <c r="R224" i="5"/>
  <c r="S224" i="5"/>
  <c r="N224" i="5"/>
  <c r="P224" i="5"/>
  <c r="X224" i="5"/>
  <c r="V224" i="5"/>
  <c r="E224" i="5"/>
  <c r="M224" i="5"/>
  <c r="D224" i="5"/>
  <c r="F224" i="5"/>
  <c r="W224" i="5"/>
  <c r="BT70" i="4"/>
  <c r="G70" i="5"/>
  <c r="J70" i="5"/>
  <c r="E70" i="5"/>
  <c r="R70" i="5"/>
  <c r="O70" i="5"/>
  <c r="L70" i="5"/>
  <c r="F70" i="5"/>
  <c r="U70" i="5"/>
  <c r="K70" i="5"/>
  <c r="T70" i="5"/>
  <c r="D70" i="5"/>
  <c r="M70" i="5"/>
  <c r="Y70" i="5"/>
  <c r="N70" i="5"/>
  <c r="S70" i="5"/>
  <c r="I70" i="5"/>
  <c r="C70" i="5"/>
  <c r="H70" i="5"/>
  <c r="P70" i="5"/>
  <c r="Q70" i="5"/>
  <c r="V70" i="5"/>
  <c r="X70" i="5"/>
  <c r="W70" i="5"/>
  <c r="C223" i="5"/>
  <c r="E223" i="5"/>
  <c r="I223" i="5"/>
  <c r="N223" i="5"/>
  <c r="R223" i="5"/>
  <c r="K223" i="5"/>
  <c r="BT223" i="4"/>
  <c r="D223" i="5"/>
  <c r="J223" i="5"/>
  <c r="Q223" i="5"/>
  <c r="L223" i="5"/>
  <c r="O223" i="5"/>
  <c r="M223" i="5"/>
  <c r="H223" i="5"/>
  <c r="G223" i="5"/>
  <c r="Y223" i="5"/>
  <c r="F223" i="5"/>
  <c r="S223" i="5"/>
  <c r="T223" i="5"/>
  <c r="V223" i="5"/>
  <c r="U223" i="5"/>
  <c r="P223" i="5"/>
  <c r="X223" i="5"/>
  <c r="W223" i="5"/>
  <c r="I283" i="5"/>
  <c r="L283" i="5"/>
  <c r="N283" i="5"/>
  <c r="U283" i="5"/>
  <c r="S283" i="5"/>
  <c r="T283" i="5"/>
  <c r="M283" i="5"/>
  <c r="O283" i="5"/>
  <c r="Q283" i="5"/>
  <c r="Y283" i="5"/>
  <c r="H283" i="5"/>
  <c r="J283" i="5"/>
  <c r="P283" i="5"/>
  <c r="C283" i="5"/>
  <c r="D283" i="5"/>
  <c r="G283" i="5"/>
  <c r="F283" i="5"/>
  <c r="E283" i="5"/>
  <c r="V283" i="5"/>
  <c r="K283" i="5"/>
  <c r="BT283" i="4"/>
  <c r="R283" i="5"/>
  <c r="X283" i="5"/>
  <c r="W283" i="5"/>
  <c r="K12" i="5"/>
  <c r="P12" i="5"/>
  <c r="S12" i="5"/>
  <c r="U12" i="5"/>
  <c r="Y12" i="5"/>
  <c r="D12" i="5"/>
  <c r="T12" i="5"/>
  <c r="Q12" i="5"/>
  <c r="R12" i="5"/>
  <c r="J12" i="5"/>
  <c r="E12" i="5"/>
  <c r="BT12" i="4"/>
  <c r="F12" i="5"/>
  <c r="G12" i="5"/>
  <c r="H12" i="5"/>
  <c r="N12" i="5"/>
  <c r="L12" i="5"/>
  <c r="O12" i="5"/>
  <c r="M12" i="5"/>
  <c r="C12" i="5"/>
  <c r="I12" i="5"/>
  <c r="V12" i="5"/>
  <c r="X12" i="5"/>
  <c r="W12" i="5"/>
  <c r="K232" i="5"/>
  <c r="F232" i="5"/>
  <c r="S232" i="5"/>
  <c r="G232" i="5"/>
  <c r="P232" i="5"/>
  <c r="M232" i="5"/>
  <c r="C232" i="5"/>
  <c r="I232" i="5"/>
  <c r="BT232" i="4"/>
  <c r="R232" i="5"/>
  <c r="Y232" i="5"/>
  <c r="H232" i="5"/>
  <c r="U232" i="5"/>
  <c r="N232" i="5"/>
  <c r="D232" i="5"/>
  <c r="Q232" i="5"/>
  <c r="E232" i="5"/>
  <c r="X232" i="5"/>
  <c r="O232" i="5"/>
  <c r="J232" i="5"/>
  <c r="V232" i="5"/>
  <c r="T232" i="5"/>
  <c r="L232" i="5"/>
  <c r="W232" i="5"/>
  <c r="N294" i="5"/>
  <c r="G294" i="5"/>
  <c r="C294" i="5"/>
  <c r="R294" i="5"/>
  <c r="K294" i="5"/>
  <c r="O294" i="5"/>
  <c r="T294" i="5"/>
  <c r="M294" i="5"/>
  <c r="BT294" i="4"/>
  <c r="S294" i="5"/>
  <c r="Y294" i="5"/>
  <c r="D294" i="5"/>
  <c r="J294" i="5"/>
  <c r="L294" i="5"/>
  <c r="U294" i="5"/>
  <c r="Q294" i="5"/>
  <c r="V294" i="5"/>
  <c r="I294" i="5"/>
  <c r="P294" i="5"/>
  <c r="F294" i="5"/>
  <c r="E294" i="5"/>
  <c r="H294" i="5"/>
  <c r="X294" i="5"/>
  <c r="W294" i="5"/>
  <c r="O42" i="5"/>
  <c r="C42" i="5"/>
  <c r="S42" i="5"/>
  <c r="H42" i="5"/>
  <c r="J42" i="5"/>
  <c r="M42" i="5"/>
  <c r="E42" i="5"/>
  <c r="R42" i="5"/>
  <c r="P42" i="5"/>
  <c r="F42" i="5"/>
  <c r="Y42" i="5"/>
  <c r="D42" i="5"/>
  <c r="U42" i="5"/>
  <c r="L42" i="5"/>
  <c r="BT42" i="4"/>
  <c r="T42" i="5"/>
  <c r="K42" i="5"/>
  <c r="I42" i="5"/>
  <c r="G42" i="5"/>
  <c r="Q42" i="5"/>
  <c r="N42" i="5"/>
  <c r="V42" i="5"/>
  <c r="X42" i="5"/>
  <c r="W42" i="5"/>
  <c r="H212" i="5"/>
  <c r="Q212" i="5"/>
  <c r="U212" i="5"/>
  <c r="G212" i="5"/>
  <c r="V212" i="5"/>
  <c r="L212" i="5"/>
  <c r="M212" i="5"/>
  <c r="S212" i="5"/>
  <c r="E212" i="5"/>
  <c r="Y212" i="5"/>
  <c r="BT212" i="4"/>
  <c r="F212" i="5"/>
  <c r="C212" i="5"/>
  <c r="K212" i="5"/>
  <c r="I212" i="5"/>
  <c r="X212" i="5"/>
  <c r="R212" i="5"/>
  <c r="D212" i="5"/>
  <c r="N212" i="5"/>
  <c r="T212" i="5"/>
  <c r="P212" i="5"/>
  <c r="O212" i="5"/>
  <c r="J212" i="5"/>
  <c r="W212" i="5"/>
  <c r="D187" i="5"/>
  <c r="E187" i="5"/>
  <c r="S187" i="5"/>
  <c r="N187" i="5"/>
  <c r="M187" i="5"/>
  <c r="U187" i="5"/>
  <c r="X187" i="5"/>
  <c r="BT187" i="4"/>
  <c r="I187" i="5"/>
  <c r="T187" i="5"/>
  <c r="G187" i="5"/>
  <c r="L187" i="5"/>
  <c r="V187" i="5"/>
  <c r="H187" i="5"/>
  <c r="Q187" i="5"/>
  <c r="J187" i="5"/>
  <c r="Y187" i="5"/>
  <c r="K187" i="5"/>
  <c r="P187" i="5"/>
  <c r="F187" i="5"/>
  <c r="O187" i="5"/>
  <c r="R187" i="5"/>
  <c r="C187" i="5"/>
  <c r="W187" i="5"/>
  <c r="T47" i="5"/>
  <c r="D47" i="5"/>
  <c r="H47" i="5"/>
  <c r="L47" i="5"/>
  <c r="U47" i="5"/>
  <c r="K47" i="5"/>
  <c r="M47" i="5"/>
  <c r="N47" i="5"/>
  <c r="F47" i="5"/>
  <c r="Y47" i="5"/>
  <c r="E47" i="5"/>
  <c r="S47" i="5"/>
  <c r="O47" i="5"/>
  <c r="G47" i="5"/>
  <c r="R47" i="5"/>
  <c r="I47" i="5"/>
  <c r="J47" i="5"/>
  <c r="C47" i="5"/>
  <c r="BT47" i="4"/>
  <c r="P47" i="5"/>
  <c r="Q47" i="5"/>
  <c r="V47" i="5"/>
  <c r="X47" i="5"/>
  <c r="W47" i="5"/>
  <c r="G184" i="5"/>
  <c r="H184" i="5"/>
  <c r="D184" i="5"/>
  <c r="C184" i="5"/>
  <c r="F184" i="5"/>
  <c r="O184" i="5"/>
  <c r="R184" i="5"/>
  <c r="L184" i="5"/>
  <c r="P184" i="5"/>
  <c r="M184" i="5"/>
  <c r="K184" i="5"/>
  <c r="N184" i="5"/>
  <c r="V184" i="5"/>
  <c r="BT184" i="4"/>
  <c r="Q184" i="5"/>
  <c r="Y184" i="5"/>
  <c r="E184" i="5"/>
  <c r="T184" i="5"/>
  <c r="S184" i="5"/>
  <c r="I184" i="5"/>
  <c r="J184" i="5"/>
  <c r="U184" i="5"/>
  <c r="X184" i="5"/>
  <c r="W184" i="5"/>
  <c r="I21" i="5"/>
  <c r="L21" i="5"/>
  <c r="R21" i="5"/>
  <c r="H21" i="5"/>
  <c r="Q21" i="5"/>
  <c r="Y21" i="5"/>
  <c r="D21" i="5"/>
  <c r="K21" i="5"/>
  <c r="F21" i="5"/>
  <c r="U21" i="5"/>
  <c r="BT21" i="4"/>
  <c r="N21" i="5"/>
  <c r="E21" i="5"/>
  <c r="O21" i="5"/>
  <c r="S21" i="5"/>
  <c r="G21" i="5"/>
  <c r="T21" i="5"/>
  <c r="P21" i="5"/>
  <c r="C21" i="5"/>
  <c r="J21" i="5"/>
  <c r="M21" i="5"/>
  <c r="V21" i="5"/>
  <c r="X21" i="5"/>
  <c r="W21" i="5"/>
  <c r="P112" i="5"/>
  <c r="N112" i="5"/>
  <c r="C112" i="5"/>
  <c r="L112" i="5"/>
  <c r="E112" i="5"/>
  <c r="Y112" i="5"/>
  <c r="H112" i="5"/>
  <c r="I112" i="5"/>
  <c r="U112" i="5"/>
  <c r="F112" i="5"/>
  <c r="BT112" i="4"/>
  <c r="D112" i="5"/>
  <c r="V112" i="5"/>
  <c r="M112" i="5"/>
  <c r="Q112" i="5"/>
  <c r="K112" i="5"/>
  <c r="S112" i="5"/>
  <c r="T112" i="5"/>
  <c r="J112" i="5"/>
  <c r="R112" i="5"/>
  <c r="O112" i="5"/>
  <c r="G112" i="5"/>
  <c r="X112" i="5"/>
  <c r="W112" i="5"/>
  <c r="V217" i="5"/>
  <c r="H217" i="5"/>
  <c r="O217" i="5"/>
  <c r="L217" i="5"/>
  <c r="D217" i="5"/>
  <c r="X217" i="5"/>
  <c r="F217" i="5"/>
  <c r="BT217" i="4"/>
  <c r="S217" i="5"/>
  <c r="T217" i="5"/>
  <c r="Y217" i="5"/>
  <c r="E217" i="5"/>
  <c r="K217" i="5"/>
  <c r="P217" i="5"/>
  <c r="R217" i="5"/>
  <c r="U217" i="5"/>
  <c r="Q217" i="5"/>
  <c r="J217" i="5"/>
  <c r="C217" i="5"/>
  <c r="M217" i="5"/>
  <c r="I217" i="5"/>
  <c r="N217" i="5"/>
  <c r="G217" i="5"/>
  <c r="W217" i="5"/>
  <c r="U73" i="5"/>
  <c r="R73" i="5"/>
  <c r="K73" i="5"/>
  <c r="N73" i="5"/>
  <c r="C73" i="5"/>
  <c r="Y73" i="5"/>
  <c r="E73" i="5"/>
  <c r="H73" i="5"/>
  <c r="L73" i="5"/>
  <c r="F73" i="5"/>
  <c r="BT73" i="4"/>
  <c r="J73" i="5"/>
  <c r="I73" i="5"/>
  <c r="O73" i="5"/>
  <c r="M73" i="5"/>
  <c r="G73" i="5"/>
  <c r="T73" i="5"/>
  <c r="P73" i="5"/>
  <c r="D73" i="5"/>
  <c r="S73" i="5"/>
  <c r="Q73" i="5"/>
  <c r="V73" i="5"/>
  <c r="X73" i="5"/>
  <c r="W73" i="5"/>
  <c r="BS7" i="4"/>
  <c r="Z7" i="5" s="1"/>
  <c r="K117" i="5"/>
  <c r="M117" i="5"/>
  <c r="T117" i="5"/>
  <c r="P117" i="5"/>
  <c r="R117" i="5"/>
  <c r="N117" i="5"/>
  <c r="U117" i="5"/>
  <c r="I117" i="5"/>
  <c r="D117" i="5"/>
  <c r="Q117" i="5"/>
  <c r="Y117" i="5"/>
  <c r="E117" i="5"/>
  <c r="H117" i="5"/>
  <c r="J117" i="5"/>
  <c r="L117" i="5"/>
  <c r="S117" i="5"/>
  <c r="V117" i="5"/>
  <c r="F117" i="5"/>
  <c r="BT117" i="4"/>
  <c r="O117" i="5"/>
  <c r="C117" i="5"/>
  <c r="G117" i="5"/>
  <c r="X117" i="5"/>
  <c r="W117" i="5"/>
  <c r="G178" i="5"/>
  <c r="R178" i="5"/>
  <c r="P178" i="5"/>
  <c r="E178" i="5"/>
  <c r="J178" i="5"/>
  <c r="N178" i="5"/>
  <c r="K178" i="5"/>
  <c r="C178" i="5"/>
  <c r="Y178" i="5"/>
  <c r="BT178" i="4"/>
  <c r="H178" i="5"/>
  <c r="I178" i="5"/>
  <c r="U178" i="5"/>
  <c r="D178" i="5"/>
  <c r="M178" i="5"/>
  <c r="F178" i="5"/>
  <c r="V178" i="5"/>
  <c r="Q178" i="5"/>
  <c r="T178" i="5"/>
  <c r="S178" i="5"/>
  <c r="L178" i="5"/>
  <c r="O178" i="5"/>
  <c r="X178" i="5"/>
  <c r="W178" i="5"/>
  <c r="V156" i="5"/>
  <c r="D156" i="5"/>
  <c r="C156" i="5"/>
  <c r="S156" i="5"/>
  <c r="K156" i="5"/>
  <c r="O156" i="5"/>
  <c r="L156" i="5"/>
  <c r="R156" i="5"/>
  <c r="N156" i="5"/>
  <c r="J156" i="5"/>
  <c r="Y156" i="5"/>
  <c r="H156" i="5"/>
  <c r="T156" i="5"/>
  <c r="M156" i="5"/>
  <c r="G156" i="5"/>
  <c r="E156" i="5"/>
  <c r="P156" i="5"/>
  <c r="F156" i="5"/>
  <c r="U156" i="5"/>
  <c r="Q156" i="5"/>
  <c r="I156" i="5"/>
  <c r="BT156" i="4"/>
  <c r="X156" i="5"/>
  <c r="W156" i="5"/>
  <c r="P149" i="5"/>
  <c r="D149" i="5"/>
  <c r="C149" i="5"/>
  <c r="G149" i="5"/>
  <c r="E149" i="5"/>
  <c r="Q149" i="5"/>
  <c r="BT149" i="4"/>
  <c r="L149" i="5"/>
  <c r="R149" i="5"/>
  <c r="N149" i="5"/>
  <c r="Y149" i="5"/>
  <c r="H149" i="5"/>
  <c r="S149" i="5"/>
  <c r="M149" i="5"/>
  <c r="U149" i="5"/>
  <c r="V149" i="5"/>
  <c r="O149" i="5"/>
  <c r="T149" i="5"/>
  <c r="F149" i="5"/>
  <c r="K149" i="5"/>
  <c r="J149" i="5"/>
  <c r="X149" i="5"/>
  <c r="I149" i="5"/>
  <c r="W149" i="5"/>
  <c r="V93" i="5"/>
  <c r="E93" i="5"/>
  <c r="T93" i="5"/>
  <c r="H93" i="5"/>
  <c r="I93" i="5"/>
  <c r="P93" i="5"/>
  <c r="F93" i="5"/>
  <c r="BT93" i="4"/>
  <c r="S93" i="5"/>
  <c r="N93" i="5"/>
  <c r="R93" i="5"/>
  <c r="K93" i="5"/>
  <c r="M93" i="5"/>
  <c r="U93" i="5"/>
  <c r="L93" i="5"/>
  <c r="Y93" i="5"/>
  <c r="C93" i="5"/>
  <c r="D93" i="5"/>
  <c r="J93" i="5"/>
  <c r="O93" i="5"/>
  <c r="Q93" i="5"/>
  <c r="G93" i="5"/>
  <c r="X93" i="5"/>
  <c r="W93" i="5"/>
  <c r="P30" i="5"/>
  <c r="O30" i="5"/>
  <c r="M30" i="5"/>
  <c r="C30" i="5"/>
  <c r="R30" i="5"/>
  <c r="T30" i="5"/>
  <c r="J30" i="5"/>
  <c r="E30" i="5"/>
  <c r="K30" i="5"/>
  <c r="Q30" i="5"/>
  <c r="Y30" i="5"/>
  <c r="H30" i="5"/>
  <c r="N30" i="5"/>
  <c r="V30" i="5"/>
  <c r="G30" i="5"/>
  <c r="L30" i="5"/>
  <c r="I30" i="5"/>
  <c r="S30" i="5"/>
  <c r="U30" i="5"/>
  <c r="F30" i="5"/>
  <c r="BT30" i="4"/>
  <c r="D30" i="5"/>
  <c r="X30" i="5"/>
  <c r="W30" i="5"/>
  <c r="H89" i="5"/>
  <c r="R89" i="5"/>
  <c r="Q89" i="5"/>
  <c r="D89" i="5"/>
  <c r="V89" i="5"/>
  <c r="M89" i="5"/>
  <c r="N89" i="5"/>
  <c r="S89" i="5"/>
  <c r="E89" i="5"/>
  <c r="F89" i="5"/>
  <c r="X89" i="5"/>
  <c r="P89" i="5"/>
  <c r="L89" i="5"/>
  <c r="BT89" i="4"/>
  <c r="J89" i="5"/>
  <c r="U89" i="5"/>
  <c r="I89" i="5"/>
  <c r="T89" i="5"/>
  <c r="G89" i="5"/>
  <c r="K89" i="5"/>
  <c r="C89" i="5"/>
  <c r="O89" i="5"/>
  <c r="Y89" i="5"/>
  <c r="W89" i="5"/>
  <c r="U90" i="5"/>
  <c r="F90" i="5"/>
  <c r="R90" i="5"/>
  <c r="E90" i="5"/>
  <c r="O90" i="5"/>
  <c r="M90" i="5"/>
  <c r="L90" i="5"/>
  <c r="I90" i="5"/>
  <c r="K90" i="5"/>
  <c r="T90" i="5"/>
  <c r="Y90" i="5"/>
  <c r="J90" i="5"/>
  <c r="V90" i="5"/>
  <c r="Q90" i="5"/>
  <c r="H90" i="5"/>
  <c r="P90" i="5"/>
  <c r="C90" i="5"/>
  <c r="G90" i="5"/>
  <c r="S90" i="5"/>
  <c r="D90" i="5"/>
  <c r="BT90" i="4"/>
  <c r="N90" i="5"/>
  <c r="X90" i="5"/>
  <c r="W90" i="5"/>
  <c r="C230" i="5"/>
  <c r="I230" i="5"/>
  <c r="N230" i="5"/>
  <c r="M230" i="5"/>
  <c r="T230" i="5"/>
  <c r="L230" i="5"/>
  <c r="J230" i="5"/>
  <c r="E230" i="5"/>
  <c r="P230" i="5"/>
  <c r="Y230" i="5"/>
  <c r="BT230" i="4"/>
  <c r="G230" i="5"/>
  <c r="S230" i="5"/>
  <c r="U230" i="5"/>
  <c r="Q230" i="5"/>
  <c r="X230" i="5"/>
  <c r="V230" i="5"/>
  <c r="O230" i="5"/>
  <c r="F230" i="5"/>
  <c r="H230" i="5"/>
  <c r="D230" i="5"/>
  <c r="K230" i="5"/>
  <c r="R230" i="5"/>
  <c r="W230" i="5"/>
  <c r="V174" i="5"/>
  <c r="M174" i="5"/>
  <c r="BT174" i="4"/>
  <c r="R174" i="5"/>
  <c r="C174" i="5"/>
  <c r="Y174" i="5"/>
  <c r="F174" i="5"/>
  <c r="H174" i="5"/>
  <c r="G174" i="5"/>
  <c r="I174" i="5"/>
  <c r="O174" i="5"/>
  <c r="K174" i="5"/>
  <c r="E174" i="5"/>
  <c r="N174" i="5"/>
  <c r="D174" i="5"/>
  <c r="P174" i="5"/>
  <c r="L174" i="5"/>
  <c r="U174" i="5"/>
  <c r="J174" i="5"/>
  <c r="S174" i="5"/>
  <c r="T174" i="5"/>
  <c r="Q174" i="5"/>
  <c r="X174" i="5"/>
  <c r="W174" i="5"/>
  <c r="J36" i="5"/>
  <c r="M36" i="5"/>
  <c r="E36" i="5"/>
  <c r="I36" i="5"/>
  <c r="Y36" i="5"/>
  <c r="H36" i="5"/>
  <c r="F36" i="5"/>
  <c r="R36" i="5"/>
  <c r="T36" i="5"/>
  <c r="L36" i="5"/>
  <c r="BT36" i="4"/>
  <c r="D36" i="5"/>
  <c r="S36" i="5"/>
  <c r="G36" i="5"/>
  <c r="O36" i="5"/>
  <c r="C36" i="5"/>
  <c r="N36" i="5"/>
  <c r="P36" i="5"/>
  <c r="U36" i="5"/>
  <c r="K36" i="5"/>
  <c r="V36" i="5"/>
  <c r="Q36" i="5"/>
  <c r="X36" i="5"/>
  <c r="W36" i="5"/>
  <c r="BT88" i="4"/>
  <c r="D88" i="5"/>
  <c r="S88" i="5"/>
  <c r="G88" i="5"/>
  <c r="K88" i="5"/>
  <c r="E88" i="5"/>
  <c r="L88" i="5"/>
  <c r="N88" i="5"/>
  <c r="C88" i="5"/>
  <c r="R88" i="5"/>
  <c r="U88" i="5"/>
  <c r="Q88" i="5"/>
  <c r="M88" i="5"/>
  <c r="P88" i="5"/>
  <c r="X88" i="5"/>
  <c r="O88" i="5"/>
  <c r="Y88" i="5"/>
  <c r="H88" i="5"/>
  <c r="F88" i="5"/>
  <c r="I88" i="5"/>
  <c r="T88" i="5"/>
  <c r="J88" i="5"/>
  <c r="V88" i="5"/>
  <c r="W88" i="5"/>
  <c r="H83" i="5"/>
  <c r="C83" i="5"/>
  <c r="G83" i="5"/>
  <c r="Q83" i="5"/>
  <c r="T83" i="5"/>
  <c r="L83" i="5"/>
  <c r="O83" i="5"/>
  <c r="D83" i="5"/>
  <c r="F83" i="5"/>
  <c r="K83" i="5"/>
  <c r="N83" i="5"/>
  <c r="R83" i="5"/>
  <c r="P83" i="5"/>
  <c r="BT83" i="4"/>
  <c r="S83" i="5"/>
  <c r="Y83" i="5"/>
  <c r="V83" i="5"/>
  <c r="U83" i="5"/>
  <c r="I83" i="5"/>
  <c r="M83" i="5"/>
  <c r="E83" i="5"/>
  <c r="J83" i="5"/>
  <c r="X83" i="5"/>
  <c r="W83" i="5"/>
  <c r="F77" i="5"/>
  <c r="BT77" i="4"/>
  <c r="I77" i="5"/>
  <c r="J77" i="5"/>
  <c r="P77" i="5"/>
  <c r="R77" i="5"/>
  <c r="M77" i="5"/>
  <c r="C77" i="5"/>
  <c r="T77" i="5"/>
  <c r="E77" i="5"/>
  <c r="S77" i="5"/>
  <c r="V77" i="5"/>
  <c r="O77" i="5"/>
  <c r="G77" i="5"/>
  <c r="Q77" i="5"/>
  <c r="Y77" i="5"/>
  <c r="H77" i="5"/>
  <c r="K77" i="5"/>
  <c r="D77" i="5"/>
  <c r="L77" i="5"/>
  <c r="U77" i="5"/>
  <c r="N77" i="5"/>
  <c r="X77" i="5"/>
  <c r="W77" i="5"/>
  <c r="C204" i="5"/>
  <c r="P204" i="5"/>
  <c r="K204" i="5"/>
  <c r="R204" i="5"/>
  <c r="N204" i="5"/>
  <c r="E204" i="5"/>
  <c r="I204" i="5"/>
  <c r="J204" i="5"/>
  <c r="D204" i="5"/>
  <c r="M204" i="5"/>
  <c r="F204" i="5"/>
  <c r="H204" i="5"/>
  <c r="O204" i="5"/>
  <c r="S204" i="5"/>
  <c r="G204" i="5"/>
  <c r="BT204" i="4"/>
  <c r="T204" i="5"/>
  <c r="L204" i="5"/>
  <c r="U204" i="5"/>
  <c r="Y204" i="5"/>
  <c r="Q204" i="5"/>
  <c r="V204" i="5"/>
  <c r="X204" i="5"/>
  <c r="W204" i="5"/>
  <c r="F107" i="5"/>
  <c r="J107" i="5"/>
  <c r="R107" i="5"/>
  <c r="L107" i="5"/>
  <c r="C107" i="5"/>
  <c r="G107" i="5"/>
  <c r="M107" i="5"/>
  <c r="H107" i="5"/>
  <c r="Q107" i="5"/>
  <c r="D107" i="5"/>
  <c r="E107" i="5"/>
  <c r="S107" i="5"/>
  <c r="P107" i="5"/>
  <c r="V107" i="5"/>
  <c r="X107" i="5"/>
  <c r="O107" i="5"/>
  <c r="BT107" i="4"/>
  <c r="I107" i="5"/>
  <c r="U107" i="5"/>
  <c r="K107" i="5"/>
  <c r="N107" i="5"/>
  <c r="T107" i="5"/>
  <c r="Y107" i="5"/>
  <c r="W107" i="5"/>
  <c r="C282" i="5"/>
  <c r="I282" i="5"/>
  <c r="P282" i="5"/>
  <c r="L282" i="5"/>
  <c r="D282" i="5"/>
  <c r="S282" i="5"/>
  <c r="M282" i="5"/>
  <c r="O282" i="5"/>
  <c r="H282" i="5"/>
  <c r="BT282" i="4"/>
  <c r="G282" i="5"/>
  <c r="T282" i="5"/>
  <c r="E282" i="5"/>
  <c r="V282" i="5"/>
  <c r="N282" i="5"/>
  <c r="K282" i="5"/>
  <c r="F282" i="5"/>
  <c r="Q282" i="5"/>
  <c r="J282" i="5"/>
  <c r="U282" i="5"/>
  <c r="R282" i="5"/>
  <c r="Y282" i="5"/>
  <c r="X282" i="5"/>
  <c r="W282" i="5"/>
  <c r="V180" i="5"/>
  <c r="L180" i="5"/>
  <c r="C180" i="5"/>
  <c r="J180" i="5"/>
  <c r="E180" i="5"/>
  <c r="Y180" i="5"/>
  <c r="K180" i="5"/>
  <c r="O180" i="5"/>
  <c r="R180" i="5"/>
  <c r="I180" i="5"/>
  <c r="U180" i="5"/>
  <c r="T180" i="5"/>
  <c r="G180" i="5"/>
  <c r="M180" i="5"/>
  <c r="H180" i="5"/>
  <c r="F180" i="5"/>
  <c r="S180" i="5"/>
  <c r="P180" i="5"/>
  <c r="Q180" i="5"/>
  <c r="N180" i="5"/>
  <c r="BT180" i="4"/>
  <c r="D180" i="5"/>
  <c r="X180" i="5"/>
  <c r="W180" i="5"/>
  <c r="L66" i="5"/>
  <c r="E66" i="5"/>
  <c r="O66" i="5"/>
  <c r="M66" i="5"/>
  <c r="C66" i="5"/>
  <c r="K66" i="5"/>
  <c r="V66" i="5"/>
  <c r="BT66" i="4"/>
  <c r="G66" i="5"/>
  <c r="D66" i="5"/>
  <c r="T66" i="5"/>
  <c r="R66" i="5"/>
  <c r="J66" i="5"/>
  <c r="N66" i="5"/>
  <c r="S66" i="5"/>
  <c r="Y66" i="5"/>
  <c r="U66" i="5"/>
  <c r="I66" i="5"/>
  <c r="F66" i="5"/>
  <c r="Q66" i="5"/>
  <c r="H66" i="5"/>
  <c r="P66" i="5"/>
  <c r="X66" i="5"/>
  <c r="W66" i="5"/>
  <c r="J177" i="5"/>
  <c r="R177" i="5"/>
  <c r="S177" i="5"/>
  <c r="Q177" i="5"/>
  <c r="U177" i="5"/>
  <c r="Y177" i="5"/>
  <c r="D177" i="5"/>
  <c r="I177" i="5"/>
  <c r="T177" i="5"/>
  <c r="F177" i="5"/>
  <c r="K177" i="5"/>
  <c r="V177" i="5"/>
  <c r="BT177" i="4"/>
  <c r="C177" i="5"/>
  <c r="G177" i="5"/>
  <c r="O177" i="5"/>
  <c r="M177" i="5"/>
  <c r="H177" i="5"/>
  <c r="E177" i="5"/>
  <c r="L177" i="5"/>
  <c r="N177" i="5"/>
  <c r="P177" i="5"/>
  <c r="X177" i="5"/>
  <c r="W177" i="5"/>
  <c r="C108" i="5"/>
  <c r="V108" i="5"/>
  <c r="K108" i="5"/>
  <c r="O108" i="5"/>
  <c r="R108" i="5"/>
  <c r="D108" i="5"/>
  <c r="N108" i="5"/>
  <c r="I108" i="5"/>
  <c r="S108" i="5"/>
  <c r="F108" i="5"/>
  <c r="P108" i="5"/>
  <c r="J108" i="5"/>
  <c r="G108" i="5"/>
  <c r="X108" i="5"/>
  <c r="L108" i="5"/>
  <c r="H108" i="5"/>
  <c r="Y108" i="5"/>
  <c r="M108" i="5"/>
  <c r="BT108" i="4"/>
  <c r="E108" i="5"/>
  <c r="T108" i="5"/>
  <c r="Q108" i="5"/>
  <c r="U108" i="5"/>
  <c r="W108" i="5"/>
  <c r="G14" i="5"/>
  <c r="H14" i="5"/>
  <c r="M14" i="5"/>
  <c r="T14" i="5"/>
  <c r="K14" i="5"/>
  <c r="V14" i="5"/>
  <c r="I14" i="5"/>
  <c r="R14" i="5"/>
  <c r="D14" i="5"/>
  <c r="Q14" i="5"/>
  <c r="E14" i="5"/>
  <c r="J14" i="5"/>
  <c r="BT14" i="4"/>
  <c r="N14" i="5"/>
  <c r="X14" i="5"/>
  <c r="P14" i="5"/>
  <c r="U14" i="5"/>
  <c r="F14" i="5"/>
  <c r="O14" i="5"/>
  <c r="C14" i="5"/>
  <c r="L14" i="5"/>
  <c r="S14" i="5"/>
  <c r="Y14" i="5"/>
  <c r="W14" i="5"/>
  <c r="O226" i="5"/>
  <c r="L226" i="5"/>
  <c r="K226" i="5"/>
  <c r="Q226" i="5"/>
  <c r="V226" i="5"/>
  <c r="Y226" i="5"/>
  <c r="D226" i="5"/>
  <c r="T226" i="5"/>
  <c r="J226" i="5"/>
  <c r="S226" i="5"/>
  <c r="BT226" i="4"/>
  <c r="N226" i="5"/>
  <c r="E226" i="5"/>
  <c r="I226" i="5"/>
  <c r="U226" i="5"/>
  <c r="F226" i="5"/>
  <c r="M226" i="5"/>
  <c r="X226" i="5"/>
  <c r="C226" i="5"/>
  <c r="G226" i="5"/>
  <c r="P226" i="5"/>
  <c r="R226" i="5"/>
  <c r="H226" i="5"/>
  <c r="W226" i="5"/>
  <c r="K24" i="5"/>
  <c r="G24" i="5"/>
  <c r="J24" i="5"/>
  <c r="Q24" i="5"/>
  <c r="T24" i="5"/>
  <c r="Y24" i="5"/>
  <c r="F24" i="5"/>
  <c r="L24" i="5"/>
  <c r="X24" i="5"/>
  <c r="BT24" i="4"/>
  <c r="U24" i="5"/>
  <c r="V24" i="5"/>
  <c r="C24" i="5"/>
  <c r="P24" i="5"/>
  <c r="M24" i="5"/>
  <c r="R24" i="5"/>
  <c r="H24" i="5"/>
  <c r="N24" i="5"/>
  <c r="S24" i="5"/>
  <c r="E24" i="5"/>
  <c r="I24" i="5"/>
  <c r="O24" i="5"/>
  <c r="D24" i="5"/>
  <c r="W24" i="5"/>
  <c r="L268" i="5"/>
  <c r="D268" i="5"/>
  <c r="T268" i="5"/>
  <c r="N268" i="5"/>
  <c r="F268" i="5"/>
  <c r="Y268" i="5"/>
  <c r="E268" i="5"/>
  <c r="S268" i="5"/>
  <c r="O268" i="5"/>
  <c r="H268" i="5"/>
  <c r="U268" i="5"/>
  <c r="V268" i="5"/>
  <c r="G268" i="5"/>
  <c r="Q268" i="5"/>
  <c r="R268" i="5"/>
  <c r="BT268" i="4"/>
  <c r="J268" i="5"/>
  <c r="P268" i="5"/>
  <c r="C268" i="5"/>
  <c r="M268" i="5"/>
  <c r="K268" i="5"/>
  <c r="I268" i="5"/>
  <c r="X268" i="5"/>
  <c r="W268" i="5"/>
  <c r="C167" i="5"/>
  <c r="O167" i="5"/>
  <c r="I167" i="5"/>
  <c r="S167" i="5"/>
  <c r="P167" i="5"/>
  <c r="R167" i="5"/>
  <c r="F167" i="5"/>
  <c r="K167" i="5"/>
  <c r="H167" i="5"/>
  <c r="L167" i="5"/>
  <c r="D167" i="5"/>
  <c r="BT167" i="4"/>
  <c r="T167" i="5"/>
  <c r="Y167" i="5"/>
  <c r="G167" i="5"/>
  <c r="E167" i="5"/>
  <c r="U167" i="5"/>
  <c r="N167" i="5"/>
  <c r="M167" i="5"/>
  <c r="J167" i="5"/>
  <c r="Q167" i="5"/>
  <c r="V167" i="5"/>
  <c r="X167" i="5"/>
  <c r="W167" i="5"/>
  <c r="BT95" i="4"/>
  <c r="I95" i="5"/>
  <c r="J95" i="5"/>
  <c r="O95" i="5"/>
  <c r="F95" i="5"/>
  <c r="R95" i="5"/>
  <c r="D95" i="5"/>
  <c r="H95" i="5"/>
  <c r="K95" i="5"/>
  <c r="G95" i="5"/>
  <c r="L95" i="5"/>
  <c r="P95" i="5"/>
  <c r="T95" i="5"/>
  <c r="U95" i="5"/>
  <c r="M95" i="5"/>
  <c r="Y95" i="5"/>
  <c r="Q95" i="5"/>
  <c r="C95" i="5"/>
  <c r="E95" i="5"/>
  <c r="N95" i="5"/>
  <c r="S95" i="5"/>
  <c r="V95" i="5"/>
  <c r="X95" i="5"/>
  <c r="W95" i="5"/>
  <c r="E43" i="5"/>
  <c r="I43" i="5"/>
  <c r="Q43" i="5"/>
  <c r="D43" i="5"/>
  <c r="N43" i="5"/>
  <c r="V43" i="5"/>
  <c r="K43" i="5"/>
  <c r="G43" i="5"/>
  <c r="Y43" i="5"/>
  <c r="BT43" i="4"/>
  <c r="H43" i="5"/>
  <c r="U43" i="5"/>
  <c r="P43" i="5"/>
  <c r="J43" i="5"/>
  <c r="T43" i="5"/>
  <c r="L43" i="5"/>
  <c r="C43" i="5"/>
  <c r="S43" i="5"/>
  <c r="O43" i="5"/>
  <c r="R43" i="5"/>
  <c r="M43" i="5"/>
  <c r="F43" i="5"/>
  <c r="X43" i="5"/>
  <c r="W43" i="5"/>
  <c r="N162" i="5"/>
  <c r="I162" i="5"/>
  <c r="V162" i="5"/>
  <c r="U162" i="5"/>
  <c r="P162" i="5"/>
  <c r="Y162" i="5"/>
  <c r="H162" i="5"/>
  <c r="T162" i="5"/>
  <c r="R162" i="5"/>
  <c r="C162" i="5"/>
  <c r="BT162" i="4"/>
  <c r="F162" i="5"/>
  <c r="S162" i="5"/>
  <c r="K162" i="5"/>
  <c r="E162" i="5"/>
  <c r="J162" i="5"/>
  <c r="M162" i="5"/>
  <c r="Q162" i="5"/>
  <c r="D162" i="5"/>
  <c r="O162" i="5"/>
  <c r="L162" i="5"/>
  <c r="G162" i="5"/>
  <c r="X162" i="5"/>
  <c r="W162" i="5"/>
  <c r="P176" i="5"/>
  <c r="BT176" i="4"/>
  <c r="I176" i="5"/>
  <c r="Q176" i="5"/>
  <c r="C176" i="5"/>
  <c r="Y176" i="5"/>
  <c r="E176" i="5"/>
  <c r="T176" i="5"/>
  <c r="M176" i="5"/>
  <c r="D176" i="5"/>
  <c r="O176" i="5"/>
  <c r="U176" i="5"/>
  <c r="G176" i="5"/>
  <c r="S176" i="5"/>
  <c r="K176" i="5"/>
  <c r="F176" i="5"/>
  <c r="L176" i="5"/>
  <c r="J176" i="5"/>
  <c r="H176" i="5"/>
  <c r="V176" i="5"/>
  <c r="N176" i="5"/>
  <c r="R176" i="5"/>
  <c r="X176" i="5"/>
  <c r="W176" i="5"/>
  <c r="U225" i="5"/>
  <c r="R225" i="5"/>
  <c r="M225" i="5"/>
  <c r="T225" i="5"/>
  <c r="J225" i="5"/>
  <c r="Y225" i="5"/>
  <c r="D225" i="5"/>
  <c r="I225" i="5"/>
  <c r="G225" i="5"/>
  <c r="E225" i="5"/>
  <c r="BT225" i="4"/>
  <c r="C225" i="5"/>
  <c r="S225" i="5"/>
  <c r="K225" i="5"/>
  <c r="L225" i="5"/>
  <c r="N225" i="5"/>
  <c r="P225" i="5"/>
  <c r="F225" i="5"/>
  <c r="H225" i="5"/>
  <c r="O225" i="5"/>
  <c r="Q225" i="5"/>
  <c r="V225" i="5"/>
  <c r="X225" i="5"/>
  <c r="W225" i="5"/>
  <c r="Z306" i="5"/>
  <c r="Z68" i="5"/>
  <c r="Z23" i="5"/>
  <c r="Z274" i="5"/>
  <c r="Z22" i="5"/>
  <c r="Z186" i="5"/>
  <c r="Z236" i="5"/>
  <c r="Z269" i="5"/>
  <c r="Z19" i="5"/>
  <c r="Z45" i="5"/>
  <c r="Z210" i="5"/>
  <c r="Z231" i="5"/>
  <c r="Z172" i="5"/>
  <c r="Z130" i="5"/>
  <c r="Z245" i="5"/>
  <c r="Z224" i="5"/>
  <c r="Z216" i="5"/>
  <c r="Z70" i="5"/>
  <c r="Z223" i="5"/>
  <c r="Z286" i="5"/>
  <c r="Z283" i="5"/>
  <c r="Z41" i="5"/>
  <c r="Z12" i="5"/>
  <c r="Z275" i="5"/>
  <c r="Z232" i="5"/>
  <c r="Z294" i="5"/>
  <c r="Z196" i="5"/>
  <c r="Z42" i="5"/>
  <c r="Z213" i="5"/>
  <c r="Z212" i="5"/>
  <c r="Z187" i="5"/>
  <c r="Z208" i="5"/>
  <c r="Z47" i="5"/>
  <c r="Z244" i="5"/>
  <c r="Z184" i="5"/>
  <c r="Z21" i="5"/>
  <c r="Z256" i="5"/>
  <c r="Z112" i="5"/>
  <c r="Z13" i="5"/>
  <c r="Z217" i="5"/>
  <c r="Z73" i="5"/>
  <c r="Z18" i="5"/>
  <c r="Z117" i="5"/>
  <c r="Z265" i="5"/>
  <c r="Z178" i="5"/>
  <c r="Z181" i="5"/>
  <c r="Z156" i="5"/>
  <c r="Z298" i="5"/>
  <c r="Z149" i="5"/>
  <c r="Z93" i="5"/>
  <c r="Z98" i="5"/>
  <c r="Z30" i="5"/>
  <c r="Z46" i="5"/>
  <c r="Z89" i="5"/>
  <c r="Z90" i="5"/>
  <c r="Z67" i="5"/>
  <c r="Z230" i="5"/>
  <c r="Z238" i="5"/>
  <c r="Z174" i="5"/>
  <c r="Z151" i="5"/>
  <c r="Z36" i="5"/>
  <c r="Z88" i="5"/>
  <c r="Z121" i="5"/>
  <c r="Z83" i="5"/>
  <c r="Z194" i="5"/>
  <c r="Z77" i="5"/>
  <c r="Z204" i="5"/>
  <c r="Z166" i="5"/>
  <c r="Z107" i="5"/>
  <c r="Z20" i="5"/>
  <c r="Z282" i="5"/>
  <c r="Z160" i="5"/>
  <c r="Z180" i="5"/>
  <c r="Z66" i="5"/>
  <c r="Z135" i="5"/>
  <c r="Z177" i="5"/>
  <c r="Z287" i="5"/>
  <c r="Z108" i="5"/>
  <c r="Z86" i="5"/>
  <c r="Z14" i="5"/>
  <c r="Z226" i="5"/>
  <c r="Z281" i="5"/>
  <c r="Z24" i="5"/>
  <c r="Z229" i="5"/>
  <c r="Z268" i="5"/>
  <c r="Z82" i="5"/>
  <c r="Z167" i="5"/>
  <c r="Z95" i="5"/>
  <c r="Z262" i="5"/>
  <c r="Z43" i="5"/>
  <c r="Z17" i="5"/>
  <c r="Z162" i="5"/>
  <c r="Z91" i="5"/>
  <c r="Z176" i="5"/>
  <c r="Z102" i="5"/>
  <c r="Z127" i="5"/>
  <c r="Z35" i="5"/>
  <c r="Z240" i="5"/>
  <c r="Z225" i="5"/>
  <c r="Z136" i="5"/>
  <c r="Z246" i="5"/>
  <c r="Z300" i="5"/>
  <c r="Z266" i="5"/>
  <c r="Z273" i="5"/>
  <c r="Z123" i="5"/>
  <c r="Z270" i="5"/>
  <c r="Z222" i="5"/>
  <c r="Z182" i="5"/>
  <c r="Z171" i="5"/>
  <c r="Z101" i="5"/>
  <c r="Z154" i="5"/>
  <c r="Z159" i="5"/>
  <c r="Z139" i="5"/>
  <c r="Z169" i="5"/>
  <c r="Z138" i="5"/>
  <c r="Z94" i="5"/>
  <c r="Z106" i="5"/>
  <c r="Z81" i="5"/>
  <c r="Z304" i="5"/>
  <c r="Z260" i="5"/>
  <c r="Z258" i="5"/>
  <c r="Z71" i="5"/>
  <c r="Z31" i="5"/>
  <c r="Z299" i="5"/>
  <c r="Z188" i="5"/>
  <c r="Z241" i="5"/>
  <c r="Z8" i="5"/>
  <c r="Z131" i="5"/>
  <c r="Z147" i="5"/>
  <c r="Z52" i="5"/>
  <c r="Z144" i="5"/>
  <c r="Z133" i="5"/>
  <c r="Z126" i="5"/>
  <c r="Z74" i="5"/>
  <c r="Z295" i="5"/>
  <c r="Z243" i="5"/>
  <c r="Z297" i="5"/>
  <c r="Z211" i="5"/>
  <c r="Z305" i="5"/>
  <c r="Z34" i="5"/>
  <c r="Z32" i="5"/>
  <c r="Z145" i="5"/>
  <c r="Z267" i="5"/>
  <c r="Z26" i="5"/>
  <c r="Z263" i="5"/>
  <c r="Z132" i="5"/>
  <c r="Z75" i="5"/>
  <c r="Z111" i="5"/>
  <c r="Z10" i="5"/>
  <c r="W205" i="5" l="1"/>
  <c r="R205" i="5"/>
  <c r="E205" i="5"/>
  <c r="V205" i="5"/>
  <c r="I205" i="5"/>
  <c r="H205" i="5"/>
  <c r="X205" i="5"/>
  <c r="P205" i="5"/>
  <c r="G205" i="5"/>
  <c r="T205" i="5"/>
  <c r="D205" i="5"/>
  <c r="F205" i="5"/>
  <c r="Z205" i="5"/>
  <c r="O205" i="5"/>
  <c r="K205" i="5"/>
  <c r="C205" i="5"/>
  <c r="J205" i="5"/>
  <c r="Y205" i="5"/>
  <c r="U205" i="5"/>
  <c r="AA220" i="5"/>
  <c r="N205" i="5"/>
  <c r="M205" i="5"/>
  <c r="L205" i="5"/>
  <c r="Q205" i="5"/>
  <c r="S205" i="5"/>
  <c r="AA176" i="5"/>
  <c r="AA167" i="5"/>
  <c r="AA14" i="5"/>
  <c r="AA204" i="5"/>
  <c r="AA77" i="5"/>
  <c r="AA83" i="5"/>
  <c r="AA149" i="5"/>
  <c r="AA73" i="5"/>
  <c r="AA217" i="5"/>
  <c r="AA21" i="5"/>
  <c r="AA187" i="5"/>
  <c r="AA12" i="5"/>
  <c r="AA283" i="5"/>
  <c r="AA70" i="5"/>
  <c r="AA172" i="5"/>
  <c r="AA274" i="5"/>
  <c r="AA26" i="5"/>
  <c r="AA34" i="5"/>
  <c r="AA305" i="5"/>
  <c r="AA295" i="5"/>
  <c r="AA258" i="5"/>
  <c r="AA304" i="5"/>
  <c r="AA138" i="5"/>
  <c r="AA139" i="5"/>
  <c r="AA159" i="5"/>
  <c r="AA154" i="5"/>
  <c r="AA171" i="5"/>
  <c r="AA127" i="5"/>
  <c r="AA91" i="5"/>
  <c r="AA229" i="5"/>
  <c r="AA67" i="5"/>
  <c r="AA98" i="5"/>
  <c r="AA18" i="5"/>
  <c r="AA13" i="5"/>
  <c r="AA22" i="5"/>
  <c r="AA16" i="5"/>
  <c r="AA190" i="5"/>
  <c r="AA233" i="5"/>
  <c r="AA185" i="5"/>
  <c r="AA137" i="5"/>
  <c r="AA170" i="5"/>
  <c r="AA255" i="5"/>
  <c r="AA206" i="5"/>
  <c r="AA173" i="5"/>
  <c r="AA38" i="5"/>
  <c r="AA288" i="5"/>
  <c r="AA198" i="5"/>
  <c r="AA143" i="5"/>
  <c r="AA110" i="5"/>
  <c r="AA301" i="5"/>
  <c r="AA25" i="5"/>
  <c r="AA215" i="5"/>
  <c r="AA134" i="5"/>
  <c r="AA201" i="5"/>
  <c r="AA285" i="5"/>
  <c r="AA61" i="5"/>
  <c r="AA128" i="5"/>
  <c r="AA272" i="5"/>
  <c r="AA259" i="5"/>
  <c r="AA168" i="5"/>
  <c r="AA119" i="5"/>
  <c r="AA214" i="5"/>
  <c r="AA11" i="5"/>
  <c r="AA164" i="5"/>
  <c r="AA303" i="5"/>
  <c r="AA248" i="5"/>
  <c r="AA162" i="5"/>
  <c r="AA43" i="5"/>
  <c r="AA95" i="5"/>
  <c r="AA268" i="5"/>
  <c r="AA226" i="5"/>
  <c r="AA66" i="5"/>
  <c r="AA180" i="5"/>
  <c r="AA282" i="5"/>
  <c r="AA107" i="5"/>
  <c r="AA174" i="5"/>
  <c r="AA230" i="5"/>
  <c r="AA112" i="5"/>
  <c r="AA184" i="5"/>
  <c r="AA47" i="5"/>
  <c r="AA232" i="5"/>
  <c r="AA19" i="5"/>
  <c r="AA116" i="5"/>
  <c r="AA10" i="5"/>
  <c r="AA145" i="5"/>
  <c r="AA211" i="5"/>
  <c r="AA144" i="5"/>
  <c r="AA147" i="5"/>
  <c r="AA31" i="5"/>
  <c r="AA71" i="5"/>
  <c r="AA81" i="5"/>
  <c r="AA106" i="5"/>
  <c r="AA123" i="5"/>
  <c r="AA240" i="5"/>
  <c r="AA17" i="5"/>
  <c r="AA166" i="5"/>
  <c r="AA194" i="5"/>
  <c r="AA298" i="5"/>
  <c r="AA181" i="5"/>
  <c r="AA256" i="5"/>
  <c r="AA208" i="5"/>
  <c r="AA196" i="5"/>
  <c r="AA275" i="5"/>
  <c r="AA216" i="5"/>
  <c r="AA142" i="5"/>
  <c r="AA92" i="5"/>
  <c r="AA163" i="5"/>
  <c r="AA227" i="5"/>
  <c r="AA120" i="5"/>
  <c r="AA291" i="5"/>
  <c r="AA193" i="5"/>
  <c r="AA192" i="5"/>
  <c r="AA235" i="5"/>
  <c r="AA252" i="5"/>
  <c r="AA218" i="5"/>
  <c r="AA104" i="5"/>
  <c r="AA55" i="5"/>
  <c r="AA49" i="5"/>
  <c r="AA53" i="5"/>
  <c r="AA254" i="5"/>
  <c r="AA219" i="5"/>
  <c r="AA64" i="5"/>
  <c r="AA278" i="5"/>
  <c r="AA146" i="5"/>
  <c r="AA114" i="5"/>
  <c r="AA179" i="5"/>
  <c r="AA189" i="5"/>
  <c r="AA158" i="5"/>
  <c r="AA209" i="5"/>
  <c r="AA197" i="5"/>
  <c r="AA195" i="5"/>
  <c r="AA59" i="5"/>
  <c r="AA202" i="5"/>
  <c r="AA296" i="5"/>
  <c r="AA155" i="5"/>
  <c r="AA237" i="5"/>
  <c r="AA97" i="5"/>
  <c r="AA28" i="5"/>
  <c r="AA40" i="5"/>
  <c r="AA24" i="5"/>
  <c r="AA89" i="5"/>
  <c r="AA30" i="5"/>
  <c r="AA93" i="5"/>
  <c r="AA156" i="5"/>
  <c r="AA212" i="5"/>
  <c r="AA223" i="5"/>
  <c r="AA224" i="5"/>
  <c r="AA23" i="5"/>
  <c r="AA263" i="5"/>
  <c r="AA297" i="5"/>
  <c r="AA243" i="5"/>
  <c r="AA74" i="5"/>
  <c r="AA126" i="5"/>
  <c r="AA133" i="5"/>
  <c r="AA131" i="5"/>
  <c r="AA8" i="5"/>
  <c r="AA273" i="5"/>
  <c r="AA300" i="5"/>
  <c r="AA246" i="5"/>
  <c r="AA102" i="5"/>
  <c r="AA262" i="5"/>
  <c r="AA20" i="5"/>
  <c r="AA265" i="5"/>
  <c r="AA213" i="5"/>
  <c r="AA286" i="5"/>
  <c r="AA130" i="5"/>
  <c r="AA231" i="5"/>
  <c r="AA68" i="5"/>
  <c r="AA80" i="5"/>
  <c r="AA33" i="5"/>
  <c r="AA85" i="5"/>
  <c r="AA203" i="5"/>
  <c r="AA99" i="5"/>
  <c r="AA37" i="5"/>
  <c r="AA200" i="5"/>
  <c r="AA122" i="5"/>
  <c r="AA251" i="5"/>
  <c r="AA257" i="5"/>
  <c r="AA152" i="5"/>
  <c r="AA293" i="5"/>
  <c r="AA141" i="5"/>
  <c r="AA239" i="5"/>
  <c r="AA100" i="5"/>
  <c r="AA247" i="5"/>
  <c r="AA72" i="5"/>
  <c r="AA249" i="5"/>
  <c r="AA280" i="5"/>
  <c r="AA161" i="5"/>
  <c r="AA51" i="5"/>
  <c r="AA148" i="5"/>
  <c r="AA60" i="5"/>
  <c r="AA87" i="5"/>
  <c r="AA69" i="5"/>
  <c r="AA54" i="5"/>
  <c r="AA271" i="5"/>
  <c r="AA284" i="5"/>
  <c r="AA39" i="5"/>
  <c r="AA175" i="5"/>
  <c r="AA242" i="5"/>
  <c r="AA191" i="5"/>
  <c r="AA125" i="5"/>
  <c r="AA289" i="5"/>
  <c r="AA277" i="5"/>
  <c r="AA109" i="5"/>
  <c r="AA279" i="5"/>
  <c r="AA103" i="5"/>
  <c r="AA261" i="5"/>
  <c r="AA129" i="5"/>
  <c r="AA207" i="5"/>
  <c r="AA62" i="5"/>
  <c r="AA105" i="5"/>
  <c r="AA96" i="5"/>
  <c r="AA253" i="5"/>
  <c r="AA113" i="5"/>
  <c r="AA29" i="5"/>
  <c r="AA225" i="5"/>
  <c r="AA108" i="5"/>
  <c r="AA177" i="5"/>
  <c r="AA88" i="5"/>
  <c r="AA36" i="5"/>
  <c r="AA90" i="5"/>
  <c r="AA178" i="5"/>
  <c r="AA117" i="5"/>
  <c r="T7" i="5"/>
  <c r="U7" i="5"/>
  <c r="C7" i="5"/>
  <c r="D7" i="5"/>
  <c r="Q7" i="5"/>
  <c r="Y7" i="5"/>
  <c r="O7" i="5"/>
  <c r="P7" i="5"/>
  <c r="N7" i="5"/>
  <c r="K7" i="5"/>
  <c r="I7" i="5"/>
  <c r="V7" i="5"/>
  <c r="M7" i="5"/>
  <c r="J7" i="5"/>
  <c r="R7" i="5"/>
  <c r="L7" i="5"/>
  <c r="F7" i="5"/>
  <c r="G7" i="5"/>
  <c r="BT7" i="4"/>
  <c r="E7" i="5"/>
  <c r="BS6" i="4"/>
  <c r="BT6" i="4" s="1"/>
  <c r="H7" i="5"/>
  <c r="S7" i="5"/>
  <c r="X7" i="5"/>
  <c r="W7" i="5"/>
  <c r="AA42" i="5"/>
  <c r="AA294" i="5"/>
  <c r="AA245" i="5"/>
  <c r="AA210" i="5"/>
  <c r="AA269" i="5"/>
  <c r="AA186" i="5"/>
  <c r="AA306" i="5"/>
  <c r="AA111" i="5"/>
  <c r="AA75" i="5"/>
  <c r="AA132" i="5"/>
  <c r="AA267" i="5"/>
  <c r="AA32" i="5"/>
  <c r="AA52" i="5"/>
  <c r="AA241" i="5"/>
  <c r="AA188" i="5"/>
  <c r="AA299" i="5"/>
  <c r="AA260" i="5"/>
  <c r="AA94" i="5"/>
  <c r="AA169" i="5"/>
  <c r="AA101" i="5"/>
  <c r="AA182" i="5"/>
  <c r="AA222" i="5"/>
  <c r="AA270" i="5"/>
  <c r="AA266" i="5"/>
  <c r="AA136" i="5"/>
  <c r="AA35" i="5"/>
  <c r="AA82" i="5"/>
  <c r="AA281" i="5"/>
  <c r="AA86" i="5"/>
  <c r="AA287" i="5"/>
  <c r="AA135" i="5"/>
  <c r="AA160" i="5"/>
  <c r="AA121" i="5"/>
  <c r="AA151" i="5"/>
  <c r="AA238" i="5"/>
  <c r="AA46" i="5"/>
  <c r="AA244" i="5"/>
  <c r="AA41" i="5"/>
  <c r="AA45" i="5"/>
  <c r="AA236" i="5"/>
  <c r="AA250" i="5"/>
  <c r="AA153" i="5"/>
  <c r="AA9" i="5"/>
  <c r="AA290" i="5"/>
  <c r="AA44" i="5"/>
  <c r="AA228" i="5"/>
  <c r="AA292" i="5"/>
  <c r="AA276" i="5"/>
  <c r="AA48" i="5"/>
  <c r="AA79" i="5"/>
  <c r="AA58" i="5"/>
  <c r="AA118" i="5"/>
  <c r="AA27" i="5"/>
  <c r="AA65" i="5"/>
  <c r="AA150" i="5"/>
  <c r="AA78" i="5"/>
  <c r="AA221" i="5"/>
  <c r="AA63" i="5"/>
  <c r="AA165" i="5"/>
  <c r="AA199" i="5"/>
  <c r="AA302" i="5"/>
  <c r="AA234" i="5"/>
  <c r="AA264" i="5"/>
  <c r="AA50" i="5"/>
  <c r="AA84" i="5"/>
  <c r="AA157" i="5"/>
  <c r="AA115" i="5"/>
  <c r="AA56" i="5"/>
  <c r="AA183" i="5"/>
  <c r="AA15" i="5"/>
  <c r="AA124" i="5"/>
  <c r="AA140" i="5"/>
  <c r="AA57" i="5"/>
  <c r="AA76" i="5"/>
  <c r="AA205" i="5" l="1"/>
  <c r="AA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 Leroy</author>
    <author>Leroy Jan</author>
    <author>swaelsst</author>
  </authors>
  <commentList>
    <comment ref="O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Jan Leroy:</t>
        </r>
        <r>
          <rPr>
            <sz val="9"/>
            <color indexed="81"/>
            <rFont val="Tahoma"/>
            <family val="2"/>
          </rPr>
          <t xml:space="preserve">
Het aantal leerlingen in het deeltijdse onderwijs telt slechts mee voor de helft.</t>
        </r>
      </text>
    </comment>
    <comment ref="BK5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Leroy Jan:</t>
        </r>
        <r>
          <rPr>
            <sz val="9"/>
            <color indexed="81"/>
            <rFont val="Tahoma"/>
            <family val="2"/>
          </rPr>
          <t xml:space="preserve">
Voor fusiegemeenten: forfaitair op minimale waarde van 5% gezet.</t>
        </r>
      </text>
    </comment>
    <comment ref="BM5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Leroy Jan:</t>
        </r>
        <r>
          <rPr>
            <sz val="9"/>
            <color indexed="81"/>
            <rFont val="Tahoma"/>
            <family val="2"/>
          </rPr>
          <t xml:space="preserve">
Voor fusiegemeenten: forfaitair op minimale waarde van 441 opc gezet
</t>
        </r>
      </text>
    </comment>
    <comment ref="BE29" authorId="2" shapeId="0" xr:uid="{00000000-0006-0000-0000-000004000000}">
      <text>
        <r>
          <rPr>
            <b/>
            <sz val="8"/>
            <color indexed="81"/>
            <rFont val="Tahoma"/>
            <family val="2"/>
          </rPr>
          <t>swaelsst:</t>
        </r>
        <r>
          <rPr>
            <sz val="8"/>
            <color indexed="81"/>
            <rFont val="Tahoma"/>
            <family val="2"/>
          </rPr>
          <t xml:space="preserve">
aangepaste waarborg!</t>
        </r>
      </text>
    </comment>
  </commentList>
</comments>
</file>

<file path=xl/sharedStrings.xml><?xml version="1.0" encoding="utf-8"?>
<sst xmlns="http://schemas.openxmlformats.org/spreadsheetml/2006/main" count="1309" uniqueCount="671">
  <si>
    <t>NIS</t>
  </si>
  <si>
    <t>GEMEENTE</t>
  </si>
  <si>
    <t>AARTSELAAR</t>
  </si>
  <si>
    <t>ANTWERPEN</t>
  </si>
  <si>
    <t>BOECHOUT</t>
  </si>
  <si>
    <t>BOOM</t>
  </si>
  <si>
    <t>BORSBEEK</t>
  </si>
  <si>
    <t>BRASSCHAAT</t>
  </si>
  <si>
    <t>BRECHT</t>
  </si>
  <si>
    <t>EDEGEM</t>
  </si>
  <si>
    <t>ESSEN</t>
  </si>
  <si>
    <t>HEMIKSEM</t>
  </si>
  <si>
    <t>HOVE</t>
  </si>
  <si>
    <t>KALMTHOUT</t>
  </si>
  <si>
    <t>KAPELLEN</t>
  </si>
  <si>
    <t>KONTICH</t>
  </si>
  <si>
    <t>LINT</t>
  </si>
  <si>
    <t>MORTSEL</t>
  </si>
  <si>
    <t>NIEL</t>
  </si>
  <si>
    <t>RANST</t>
  </si>
  <si>
    <t>RUMST</t>
  </si>
  <si>
    <t>SCHELLE</t>
  </si>
  <si>
    <t>SCHILDE</t>
  </si>
  <si>
    <t>SCHOTEN</t>
  </si>
  <si>
    <t>STABROEK</t>
  </si>
  <si>
    <t>WIJNEGEM</t>
  </si>
  <si>
    <t>WOMMELGEM</t>
  </si>
  <si>
    <t>WUUSTWEZEL</t>
  </si>
  <si>
    <t>ZANDHOVEN</t>
  </si>
  <si>
    <t>ZOERSEL</t>
  </si>
  <si>
    <t>ZWIJNDRECHT</t>
  </si>
  <si>
    <t>MALLE</t>
  </si>
  <si>
    <t>BERLAAR</t>
  </si>
  <si>
    <t>BONHEIDEN</t>
  </si>
  <si>
    <t>BORNEM</t>
  </si>
  <si>
    <t>DUFFEL</t>
  </si>
  <si>
    <t>HEIST-OP-DEN-BERG</t>
  </si>
  <si>
    <t>LIER</t>
  </si>
  <si>
    <t>MECHELEN</t>
  </si>
  <si>
    <t>NIJLEN</t>
  </si>
  <si>
    <t>PUTTE</t>
  </si>
  <si>
    <t>SINT-KATELIJNE-WAVER</t>
  </si>
  <si>
    <t>WILLEBROEK</t>
  </si>
  <si>
    <t>ARENDONK</t>
  </si>
  <si>
    <t>BAARLE-HERTOG</t>
  </si>
  <si>
    <t>BALEN</t>
  </si>
  <si>
    <t>BEERSE</t>
  </si>
  <si>
    <t>DESSEL</t>
  </si>
  <si>
    <t>GEEL</t>
  </si>
  <si>
    <t>GROBBENDONK</t>
  </si>
  <si>
    <t>HERENTALS</t>
  </si>
  <si>
    <t>HERENTHOUT</t>
  </si>
  <si>
    <t>HERSELT</t>
  </si>
  <si>
    <t>HOOGSTRATEN</t>
  </si>
  <si>
    <t>HULSHOUT</t>
  </si>
  <si>
    <t>KASTERLEE</t>
  </si>
  <si>
    <t>LILLE</t>
  </si>
  <si>
    <t>MEERHOUT</t>
  </si>
  <si>
    <t>MERKSPLAS</t>
  </si>
  <si>
    <t>MOL</t>
  </si>
  <si>
    <t>OLEN</t>
  </si>
  <si>
    <t>OUD-TURNHOUT</t>
  </si>
  <si>
    <t>RAVELS</t>
  </si>
  <si>
    <t>RETIE</t>
  </si>
  <si>
    <t>RIJKEVORSEL</t>
  </si>
  <si>
    <t>TURNHOUT</t>
  </si>
  <si>
    <t>VORSELAAR</t>
  </si>
  <si>
    <t>VOSSELAAR</t>
  </si>
  <si>
    <t>WESTERLO</t>
  </si>
  <si>
    <t>LAAKDAL</t>
  </si>
  <si>
    <t>ASSE</t>
  </si>
  <si>
    <t>BEERSEL</t>
  </si>
  <si>
    <t>BEVER</t>
  </si>
  <si>
    <t>DILBEEK</t>
  </si>
  <si>
    <t>GALMAARDEN</t>
  </si>
  <si>
    <t>GOOIK</t>
  </si>
  <si>
    <t>GRIMBERGEN</t>
  </si>
  <si>
    <t>HALLE</t>
  </si>
  <si>
    <t>HERNE</t>
  </si>
  <si>
    <t>HOEILAART</t>
  </si>
  <si>
    <t>KAMPENHOUT</t>
  </si>
  <si>
    <t>KAPELLE-OP-DEN-BOS</t>
  </si>
  <si>
    <t>LIEDEKERKE</t>
  </si>
  <si>
    <t>LONDERZEEL</t>
  </si>
  <si>
    <t>MACHELEN</t>
  </si>
  <si>
    <t>MEISE</t>
  </si>
  <si>
    <t>MERCHTEM</t>
  </si>
  <si>
    <t>OPWIJK</t>
  </si>
  <si>
    <t>OVERIJSE</t>
  </si>
  <si>
    <t>PEPINGEN</t>
  </si>
  <si>
    <t>SINT-PIETERS-LEEUW</t>
  </si>
  <si>
    <t>STEENOKKERZEEL</t>
  </si>
  <si>
    <t>TERNAT</t>
  </si>
  <si>
    <t>VILVOORDE</t>
  </si>
  <si>
    <t>ZAVENTEM</t>
  </si>
  <si>
    <t>ZEMST</t>
  </si>
  <si>
    <t>ROOSDAAL</t>
  </si>
  <si>
    <t>DROGENBOS</t>
  </si>
  <si>
    <t>KRAAINEM</t>
  </si>
  <si>
    <t>LINKEBEEK</t>
  </si>
  <si>
    <t>SINT-GENESIUS-RODE</t>
  </si>
  <si>
    <t>WEMMEL</t>
  </si>
  <si>
    <t>WEZEMBEEK-OPPEM</t>
  </si>
  <si>
    <t>LENNIK</t>
  </si>
  <si>
    <t>AFFLIGEM</t>
  </si>
  <si>
    <t>AARSCHOT</t>
  </si>
  <si>
    <t>BEGIJNENDIJK</t>
  </si>
  <si>
    <t>BEKKEVOORT</t>
  </si>
  <si>
    <t>BERTEM</t>
  </si>
  <si>
    <t>BIERBEEK</t>
  </si>
  <si>
    <t>BOORTMEERBEEK</t>
  </si>
  <si>
    <t>BOUTERSEM</t>
  </si>
  <si>
    <t>DIEST</t>
  </si>
  <si>
    <t>GEETBETS</t>
  </si>
  <si>
    <t>HAACHT</t>
  </si>
  <si>
    <t>HERENT</t>
  </si>
  <si>
    <t>HOEGAARDEN</t>
  </si>
  <si>
    <t>HOLSBEEK</t>
  </si>
  <si>
    <t>HULDENBERG</t>
  </si>
  <si>
    <t>KEERBERGEN</t>
  </si>
  <si>
    <t>KORTENAKEN</t>
  </si>
  <si>
    <t>KORTENBERG</t>
  </si>
  <si>
    <t>LANDEN</t>
  </si>
  <si>
    <t>LEUVEN</t>
  </si>
  <si>
    <t>LUBBEEK</t>
  </si>
  <si>
    <t>OUD-HEVERLEE</t>
  </si>
  <si>
    <t>ROTSELAAR</t>
  </si>
  <si>
    <t>TERVUREN</t>
  </si>
  <si>
    <t>TIENEN</t>
  </si>
  <si>
    <t>TREMELO</t>
  </si>
  <si>
    <t>ZOUTLEEUW</t>
  </si>
  <si>
    <t>LINTER</t>
  </si>
  <si>
    <t>SCHERPENHEUVEL-ZICHEM</t>
  </si>
  <si>
    <t>TIELT-WINGE</t>
  </si>
  <si>
    <t>GLABBEEK</t>
  </si>
  <si>
    <t>BEERNEM</t>
  </si>
  <si>
    <t>BLANKENBERGE</t>
  </si>
  <si>
    <t>BRUGGE</t>
  </si>
  <si>
    <t>DAMME</t>
  </si>
  <si>
    <t>JABBEKE</t>
  </si>
  <si>
    <t>OOSTKAMP</t>
  </si>
  <si>
    <t>TORHOUT</t>
  </si>
  <si>
    <t>ZEDELGEM</t>
  </si>
  <si>
    <t>ZUIENKERKE</t>
  </si>
  <si>
    <t>KNOKKE-HEIST</t>
  </si>
  <si>
    <t>DIKSMUIDE</t>
  </si>
  <si>
    <t>HOUTHULST</t>
  </si>
  <si>
    <t>KOEKELARE</t>
  </si>
  <si>
    <t>KORTEMARK</t>
  </si>
  <si>
    <t>LO-RENINGE</t>
  </si>
  <si>
    <t>IEPER</t>
  </si>
  <si>
    <t>MESEN</t>
  </si>
  <si>
    <t>POPERINGE</t>
  </si>
  <si>
    <t>WERVIK</t>
  </si>
  <si>
    <t>ZONNEBEKE</t>
  </si>
  <si>
    <t>HEUVELLAND</t>
  </si>
  <si>
    <t>LANGEMARK-POELKAPELLE</t>
  </si>
  <si>
    <t>VLETEREN</t>
  </si>
  <si>
    <t>ANZEGEM</t>
  </si>
  <si>
    <t>AVELGEM</t>
  </si>
  <si>
    <t>DEERLIJK</t>
  </si>
  <si>
    <t>HARELBEKE</t>
  </si>
  <si>
    <t>KORTRIJK</t>
  </si>
  <si>
    <t>KUURNE</t>
  </si>
  <si>
    <t>LENDELEDE</t>
  </si>
  <si>
    <t>MENEN</t>
  </si>
  <si>
    <t>WAREGEM</t>
  </si>
  <si>
    <t>WEVELGEM</t>
  </si>
  <si>
    <t>ZWEVEGEM</t>
  </si>
  <si>
    <t>SPIERE-HELKIJN</t>
  </si>
  <si>
    <t>BREDENE</t>
  </si>
  <si>
    <t>GISTEL</t>
  </si>
  <si>
    <t>ICHTEGEM</t>
  </si>
  <si>
    <t>MIDDELKERKE</t>
  </si>
  <si>
    <t>OOSTENDE</t>
  </si>
  <si>
    <t>OUDENBURG</t>
  </si>
  <si>
    <t>DE HAAN</t>
  </si>
  <si>
    <t>HOOGLEDE</t>
  </si>
  <si>
    <t>INGELMUNSTER</t>
  </si>
  <si>
    <t>IZEGEM</t>
  </si>
  <si>
    <t>LEDEGEM</t>
  </si>
  <si>
    <t>LICHTERVELDE</t>
  </si>
  <si>
    <t>MOORSLEDE</t>
  </si>
  <si>
    <t>ROESELARE</t>
  </si>
  <si>
    <t>STADEN</t>
  </si>
  <si>
    <t>DENTERGEM</t>
  </si>
  <si>
    <t>MEULEBEKE</t>
  </si>
  <si>
    <t>OOSTROZEBEKE</t>
  </si>
  <si>
    <t>PITTEM</t>
  </si>
  <si>
    <t>RUISELEDE</t>
  </si>
  <si>
    <t>TIELT</t>
  </si>
  <si>
    <t>WIELSBEKE</t>
  </si>
  <si>
    <t>WINGENE</t>
  </si>
  <si>
    <t>ARDOOIE</t>
  </si>
  <si>
    <t>ALVERINGEM</t>
  </si>
  <si>
    <t>DE PANNE</t>
  </si>
  <si>
    <t>KOKSIJDE</t>
  </si>
  <si>
    <t>NIEUWPOORT</t>
  </si>
  <si>
    <t>VEURNE</t>
  </si>
  <si>
    <t>AALST</t>
  </si>
  <si>
    <t>DENDERLEEUW</t>
  </si>
  <si>
    <t>GERAARDSBERGEN</t>
  </si>
  <si>
    <t>HAALTERT</t>
  </si>
  <si>
    <t>HERZELE</t>
  </si>
  <si>
    <t>LEDE</t>
  </si>
  <si>
    <t>NINOVE</t>
  </si>
  <si>
    <t>SINT-LIEVENS-HOUTEM</t>
  </si>
  <si>
    <t>ZOTTEGEM</t>
  </si>
  <si>
    <t>ERPE-MERE</t>
  </si>
  <si>
    <t>BERLARE</t>
  </si>
  <si>
    <t>BUGGENHOUT</t>
  </si>
  <si>
    <t>DENDERMONDE</t>
  </si>
  <si>
    <t>HAMME</t>
  </si>
  <si>
    <t>LAARNE</t>
  </si>
  <si>
    <t>LEBBEKE</t>
  </si>
  <si>
    <t>WAASMUNSTER</t>
  </si>
  <si>
    <t>WETTEREN</t>
  </si>
  <si>
    <t>WICHELEN</t>
  </si>
  <si>
    <t>ZELE</t>
  </si>
  <si>
    <t>ASSENEDE</t>
  </si>
  <si>
    <t>EEKLO</t>
  </si>
  <si>
    <t>KAPRIJKE</t>
  </si>
  <si>
    <t>MALDEGEM</t>
  </si>
  <si>
    <t>SINT-LAUREINS</t>
  </si>
  <si>
    <t>ZELZATE</t>
  </si>
  <si>
    <t>AALTER</t>
  </si>
  <si>
    <t>DEINZE</t>
  </si>
  <si>
    <t>DE PINTE</t>
  </si>
  <si>
    <t>DESTELBERGEN</t>
  </si>
  <si>
    <t>EVERGEM</t>
  </si>
  <si>
    <t>GAVERE</t>
  </si>
  <si>
    <t>GENT</t>
  </si>
  <si>
    <t>LOCHRISTI</t>
  </si>
  <si>
    <t>MELLE</t>
  </si>
  <si>
    <t>MERELBEKE</t>
  </si>
  <si>
    <t>MOERBEKE</t>
  </si>
  <si>
    <t>NAZARETH</t>
  </si>
  <si>
    <t>OOSTERZELE</t>
  </si>
  <si>
    <t>SINT-MARTENS-LATEM</t>
  </si>
  <si>
    <t>WACHTEBEKE</t>
  </si>
  <si>
    <t>ZULTE</t>
  </si>
  <si>
    <t>OUDENAARDE</t>
  </si>
  <si>
    <t>RONSE</t>
  </si>
  <si>
    <t>BRAKEL</t>
  </si>
  <si>
    <t>KLUISBERGEN</t>
  </si>
  <si>
    <t>WORTEGEM-PETEGEM</t>
  </si>
  <si>
    <t>HOREBEKE</t>
  </si>
  <si>
    <t>LIERDE</t>
  </si>
  <si>
    <t>MAARKEDAL</t>
  </si>
  <si>
    <t>ZWALM</t>
  </si>
  <si>
    <t>BEVEREN</t>
  </si>
  <si>
    <t>KRUIBEKE</t>
  </si>
  <si>
    <t>LOKEREN</t>
  </si>
  <si>
    <t>SINT-GILLIS-WAAS</t>
  </si>
  <si>
    <t>SINT-NIKLAAS</t>
  </si>
  <si>
    <t>STEKENE</t>
  </si>
  <si>
    <t>TEMSE</t>
  </si>
  <si>
    <t>AS</t>
  </si>
  <si>
    <t>BERINGEN</t>
  </si>
  <si>
    <t>DIEPENBEEK</t>
  </si>
  <si>
    <t>GENK</t>
  </si>
  <si>
    <t>GINGELOM</t>
  </si>
  <si>
    <t>HALEN</t>
  </si>
  <si>
    <t>HASSELT</t>
  </si>
  <si>
    <t>HERK-DE-STAD</t>
  </si>
  <si>
    <t>LEOPOLDSBURG</t>
  </si>
  <si>
    <t>LUMMEN</t>
  </si>
  <si>
    <t>NIEUWERKERKEN</t>
  </si>
  <si>
    <t>SINT-TRUIDEN</t>
  </si>
  <si>
    <t>TESSENDERLO</t>
  </si>
  <si>
    <t>ZONHOVEN</t>
  </si>
  <si>
    <t>ZUTENDAAL</t>
  </si>
  <si>
    <t>HAM</t>
  </si>
  <si>
    <t>HEUSDEN-ZOLDER</t>
  </si>
  <si>
    <t>BOCHOLT</t>
  </si>
  <si>
    <t>BREE</t>
  </si>
  <si>
    <t>KINROOI</t>
  </si>
  <si>
    <t>LOMMEL</t>
  </si>
  <si>
    <t>MAASEIK</t>
  </si>
  <si>
    <t>PEER</t>
  </si>
  <si>
    <t>HAMONT-ACHEL</t>
  </si>
  <si>
    <t>HECHTEL-EKSEL</t>
  </si>
  <si>
    <t>HOUTHALEN-HELCHTEREN</t>
  </si>
  <si>
    <t>DILSEN-STOKKEM</t>
  </si>
  <si>
    <t>ALKEN</t>
  </si>
  <si>
    <t>BILZEN</t>
  </si>
  <si>
    <t>BORGLOON</t>
  </si>
  <si>
    <t>HEERS</t>
  </si>
  <si>
    <t>HERSTAPPE</t>
  </si>
  <si>
    <t>HOESELT</t>
  </si>
  <si>
    <t>KORTESSEM</t>
  </si>
  <si>
    <t>LANAKEN</t>
  </si>
  <si>
    <t>RIEMST</t>
  </si>
  <si>
    <t>TONGEREN</t>
  </si>
  <si>
    <t>WELLEN</t>
  </si>
  <si>
    <t>MAASMECHELEN</t>
  </si>
  <si>
    <t>VOEREN</t>
  </si>
  <si>
    <t>Leerlingen
relatief</t>
  </si>
  <si>
    <t>PB
relatief</t>
  </si>
  <si>
    <t>Brugge</t>
  </si>
  <si>
    <t>KI
relatief</t>
  </si>
  <si>
    <t>11001</t>
  </si>
  <si>
    <t>11002</t>
  </si>
  <si>
    <t>11004</t>
  </si>
  <si>
    <t>11005</t>
  </si>
  <si>
    <t>11007</t>
  </si>
  <si>
    <t>11008</t>
  </si>
  <si>
    <t>11009</t>
  </si>
  <si>
    <t>11013</t>
  </si>
  <si>
    <t>11016</t>
  </si>
  <si>
    <t>11018</t>
  </si>
  <si>
    <t>11021</t>
  </si>
  <si>
    <t>11022</t>
  </si>
  <si>
    <t>11023</t>
  </si>
  <si>
    <t>11024</t>
  </si>
  <si>
    <t>11025</t>
  </si>
  <si>
    <t>11029</t>
  </si>
  <si>
    <t>11030</t>
  </si>
  <si>
    <t>11035</t>
  </si>
  <si>
    <t>11037</t>
  </si>
  <si>
    <t>11038</t>
  </si>
  <si>
    <t>11039</t>
  </si>
  <si>
    <t>11040</t>
  </si>
  <si>
    <t>11044</t>
  </si>
  <si>
    <t>11050</t>
  </si>
  <si>
    <t>11052</t>
  </si>
  <si>
    <t>11053</t>
  </si>
  <si>
    <t>11054</t>
  </si>
  <si>
    <t>11055</t>
  </si>
  <si>
    <t>11056</t>
  </si>
  <si>
    <t>11057</t>
  </si>
  <si>
    <t>12002</t>
  </si>
  <si>
    <t>12005</t>
  </si>
  <si>
    <t>12007</t>
  </si>
  <si>
    <t>12009</t>
  </si>
  <si>
    <t>12014</t>
  </si>
  <si>
    <t>12021</t>
  </si>
  <si>
    <t>12025</t>
  </si>
  <si>
    <t>12026</t>
  </si>
  <si>
    <t>12029</t>
  </si>
  <si>
    <t>12035</t>
  </si>
  <si>
    <t>12040</t>
  </si>
  <si>
    <t>13001</t>
  </si>
  <si>
    <t>13002</t>
  </si>
  <si>
    <t>13003</t>
  </si>
  <si>
    <t>13004</t>
  </si>
  <si>
    <t>13006</t>
  </si>
  <si>
    <t>13008</t>
  </si>
  <si>
    <t>13010</t>
  </si>
  <si>
    <t>13011</t>
  </si>
  <si>
    <t>13012</t>
  </si>
  <si>
    <t>13013</t>
  </si>
  <si>
    <t>13014</t>
  </si>
  <si>
    <t>13016</t>
  </si>
  <si>
    <t>13017</t>
  </si>
  <si>
    <t>13019</t>
  </si>
  <si>
    <t>13021</t>
  </si>
  <si>
    <t>13023</t>
  </si>
  <si>
    <t>13025</t>
  </si>
  <si>
    <t>13029</t>
  </si>
  <si>
    <t>13031</t>
  </si>
  <si>
    <t>13035</t>
  </si>
  <si>
    <t>13036</t>
  </si>
  <si>
    <t>13037</t>
  </si>
  <si>
    <t>13040</t>
  </si>
  <si>
    <t>13044</t>
  </si>
  <si>
    <t>13046</t>
  </si>
  <si>
    <t>13049</t>
  </si>
  <si>
    <t>13053</t>
  </si>
  <si>
    <t>23002</t>
  </si>
  <si>
    <t>23003</t>
  </si>
  <si>
    <t>23009</t>
  </si>
  <si>
    <t>23016</t>
  </si>
  <si>
    <t>23023</t>
  </si>
  <si>
    <t>23024</t>
  </si>
  <si>
    <t>23025</t>
  </si>
  <si>
    <t>23027</t>
  </si>
  <si>
    <t>23032</t>
  </si>
  <si>
    <t>23033</t>
  </si>
  <si>
    <t>23038</t>
  </si>
  <si>
    <t>23039</t>
  </si>
  <si>
    <t>23044</t>
  </si>
  <si>
    <t>23045</t>
  </si>
  <si>
    <t>23047</t>
  </si>
  <si>
    <t>23050</t>
  </si>
  <si>
    <t>23052</t>
  </si>
  <si>
    <t>23060</t>
  </si>
  <si>
    <t>23062</t>
  </si>
  <si>
    <t>23064</t>
  </si>
  <si>
    <t>23077</t>
  </si>
  <si>
    <t>23081</t>
  </si>
  <si>
    <t>23086</t>
  </si>
  <si>
    <t>23088</t>
  </si>
  <si>
    <t>23094</t>
  </si>
  <si>
    <t>23096</t>
  </si>
  <si>
    <t>23097</t>
  </si>
  <si>
    <t>23098</t>
  </si>
  <si>
    <t>23099</t>
  </si>
  <si>
    <t>23100</t>
  </si>
  <si>
    <t>23101</t>
  </si>
  <si>
    <t>23102</t>
  </si>
  <si>
    <t>23103</t>
  </si>
  <si>
    <t>23104</t>
  </si>
  <si>
    <t>23105</t>
  </si>
  <si>
    <t>24001</t>
  </si>
  <si>
    <t>24007</t>
  </si>
  <si>
    <t>24008</t>
  </si>
  <si>
    <t>24009</t>
  </si>
  <si>
    <t>24011</t>
  </si>
  <si>
    <t>24014</t>
  </si>
  <si>
    <t>24016</t>
  </si>
  <si>
    <t>24020</t>
  </si>
  <si>
    <t>24028</t>
  </si>
  <si>
    <t>24033</t>
  </si>
  <si>
    <t>24038</t>
  </si>
  <si>
    <t>24041</t>
  </si>
  <si>
    <t>24043</t>
  </si>
  <si>
    <t>24045</t>
  </si>
  <si>
    <t>24048</t>
  </si>
  <si>
    <t>24054</t>
  </si>
  <si>
    <t>24055</t>
  </si>
  <si>
    <t>24059</t>
  </si>
  <si>
    <t>24062</t>
  </si>
  <si>
    <t>24066</t>
  </si>
  <si>
    <t>24086</t>
  </si>
  <si>
    <t>24094</t>
  </si>
  <si>
    <t>24104</t>
  </si>
  <si>
    <t>24107</t>
  </si>
  <si>
    <t>24109</t>
  </si>
  <si>
    <t>24130</t>
  </si>
  <si>
    <t>24133</t>
  </si>
  <si>
    <t>24134</t>
  </si>
  <si>
    <t>24135</t>
  </si>
  <si>
    <t>24137</t>
  </si>
  <si>
    <t>31003</t>
  </si>
  <si>
    <t>31004</t>
  </si>
  <si>
    <t>31005</t>
  </si>
  <si>
    <t>31006</t>
  </si>
  <si>
    <t>31012</t>
  </si>
  <si>
    <t>31022</t>
  </si>
  <si>
    <t>31033</t>
  </si>
  <si>
    <t>31040</t>
  </si>
  <si>
    <t>31042</t>
  </si>
  <si>
    <t>31043</t>
  </si>
  <si>
    <t>32003</t>
  </si>
  <si>
    <t>32006</t>
  </si>
  <si>
    <t>32010</t>
  </si>
  <si>
    <t>32011</t>
  </si>
  <si>
    <t>32030</t>
  </si>
  <si>
    <t>33011</t>
  </si>
  <si>
    <t>33016</t>
  </si>
  <si>
    <t>33021</t>
  </si>
  <si>
    <t>33029</t>
  </si>
  <si>
    <t>33037</t>
  </si>
  <si>
    <t>33039</t>
  </si>
  <si>
    <t>33040</t>
  </si>
  <si>
    <t>33041</t>
  </si>
  <si>
    <t>34002</t>
  </si>
  <si>
    <t>34003</t>
  </si>
  <si>
    <t>34009</t>
  </si>
  <si>
    <t>34013</t>
  </si>
  <si>
    <t>34022</t>
  </si>
  <si>
    <t>34023</t>
  </si>
  <si>
    <t>34025</t>
  </si>
  <si>
    <t>34027</t>
  </si>
  <si>
    <t>34040</t>
  </si>
  <si>
    <t>34041</t>
  </si>
  <si>
    <t>34042</t>
  </si>
  <si>
    <t>34043</t>
  </si>
  <si>
    <t>35002</t>
  </si>
  <si>
    <t>35005</t>
  </si>
  <si>
    <t>35006</t>
  </si>
  <si>
    <t>35011</t>
  </si>
  <si>
    <t>35013</t>
  </si>
  <si>
    <t>35014</t>
  </si>
  <si>
    <t>35029</t>
  </si>
  <si>
    <t>36006</t>
  </si>
  <si>
    <t>36007</t>
  </si>
  <si>
    <t>36008</t>
  </si>
  <si>
    <t>36010</t>
  </si>
  <si>
    <t>36011</t>
  </si>
  <si>
    <t>36012</t>
  </si>
  <si>
    <t>36015</t>
  </si>
  <si>
    <t>36019</t>
  </si>
  <si>
    <t>37002</t>
  </si>
  <si>
    <t>37007</t>
  </si>
  <si>
    <t>37010</t>
  </si>
  <si>
    <t>37011</t>
  </si>
  <si>
    <t>37012</t>
  </si>
  <si>
    <t>37015</t>
  </si>
  <si>
    <t>37017</t>
  </si>
  <si>
    <t>37018</t>
  </si>
  <si>
    <t>37020</t>
  </si>
  <si>
    <t>38002</t>
  </si>
  <si>
    <t>38008</t>
  </si>
  <si>
    <t>38014</t>
  </si>
  <si>
    <t>38016</t>
  </si>
  <si>
    <t>38025</t>
  </si>
  <si>
    <t>41002</t>
  </si>
  <si>
    <t>41011</t>
  </si>
  <si>
    <t>41018</t>
  </si>
  <si>
    <t>41024</t>
  </si>
  <si>
    <t>41027</t>
  </si>
  <si>
    <t>41034</t>
  </si>
  <si>
    <t>41048</t>
  </si>
  <si>
    <t>41063</t>
  </si>
  <si>
    <t>41081</t>
  </si>
  <si>
    <t>41082</t>
  </si>
  <si>
    <t>42003</t>
  </si>
  <si>
    <t>42004</t>
  </si>
  <si>
    <t>42006</t>
  </si>
  <si>
    <t>42008</t>
  </si>
  <si>
    <t>42010</t>
  </si>
  <si>
    <t>42011</t>
  </si>
  <si>
    <t>42023</t>
  </si>
  <si>
    <t>42025</t>
  </si>
  <si>
    <t>42026</t>
  </si>
  <si>
    <t>42028</t>
  </si>
  <si>
    <t>43002</t>
  </si>
  <si>
    <t>43005</t>
  </si>
  <si>
    <t>43007</t>
  </si>
  <si>
    <t>43010</t>
  </si>
  <si>
    <t>43014</t>
  </si>
  <si>
    <t>43018</t>
  </si>
  <si>
    <t>44012</t>
  </si>
  <si>
    <t>44013</t>
  </si>
  <si>
    <t>44019</t>
  </si>
  <si>
    <t>44020</t>
  </si>
  <si>
    <t>44021</t>
  </si>
  <si>
    <t>44034</t>
  </si>
  <si>
    <t>44040</t>
  </si>
  <si>
    <t>44043</t>
  </si>
  <si>
    <t>44045</t>
  </si>
  <si>
    <t>44048</t>
  </si>
  <si>
    <t>44052</t>
  </si>
  <si>
    <t>44064</t>
  </si>
  <si>
    <t>44073</t>
  </si>
  <si>
    <t>44081</t>
  </si>
  <si>
    <t>45035</t>
  </si>
  <si>
    <t>45041</t>
  </si>
  <si>
    <t>45059</t>
  </si>
  <si>
    <t>45060</t>
  </si>
  <si>
    <t>45061</t>
  </si>
  <si>
    <t>45062</t>
  </si>
  <si>
    <t>45063</t>
  </si>
  <si>
    <t>45064</t>
  </si>
  <si>
    <t>45065</t>
  </si>
  <si>
    <t>46003</t>
  </si>
  <si>
    <t>46013</t>
  </si>
  <si>
    <t>46014</t>
  </si>
  <si>
    <t>46020</t>
  </si>
  <si>
    <t>46021</t>
  </si>
  <si>
    <t>46024</t>
  </si>
  <si>
    <t>46025</t>
  </si>
  <si>
    <t>71002</t>
  </si>
  <si>
    <t>71004</t>
  </si>
  <si>
    <t>71011</t>
  </si>
  <si>
    <t>71016</t>
  </si>
  <si>
    <t>71017</t>
  </si>
  <si>
    <t>71020</t>
  </si>
  <si>
    <t>71022</t>
  </si>
  <si>
    <t>71024</t>
  </si>
  <si>
    <t>71034</t>
  </si>
  <si>
    <t>71037</t>
  </si>
  <si>
    <t>71045</t>
  </si>
  <si>
    <t>71053</t>
  </si>
  <si>
    <t>71057</t>
  </si>
  <si>
    <t>71066</t>
  </si>
  <si>
    <t>71067</t>
  </si>
  <si>
    <t>71069</t>
  </si>
  <si>
    <t>71070</t>
  </si>
  <si>
    <t>72003</t>
  </si>
  <si>
    <t>72004</t>
  </si>
  <si>
    <t>72018</t>
  </si>
  <si>
    <t>72020</t>
  </si>
  <si>
    <t>72021</t>
  </si>
  <si>
    <t>72030</t>
  </si>
  <si>
    <t>72037</t>
  </si>
  <si>
    <t>72038</t>
  </si>
  <si>
    <t>72039</t>
  </si>
  <si>
    <t>72041</t>
  </si>
  <si>
    <t>73001</t>
  </si>
  <si>
    <t>73006</t>
  </si>
  <si>
    <t>73009</t>
  </si>
  <si>
    <t>73022</t>
  </si>
  <si>
    <t>73028</t>
  </si>
  <si>
    <t>73032</t>
  </si>
  <si>
    <t>73040</t>
  </si>
  <si>
    <t>73042</t>
  </si>
  <si>
    <t>73066</t>
  </si>
  <si>
    <t>73083</t>
  </si>
  <si>
    <t>73098</t>
  </si>
  <si>
    <t>73107</t>
  </si>
  <si>
    <t>73109</t>
  </si>
  <si>
    <t>Totaal</t>
  </si>
  <si>
    <t>Aandeel:</t>
  </si>
  <si>
    <t>Antwerpen en Gent</t>
  </si>
  <si>
    <t xml:space="preserve"> Regionale steden</t>
  </si>
  <si>
    <t>Kustgemeenten</t>
  </si>
  <si>
    <t>Totaal per inw.</t>
  </si>
  <si>
    <t>Bedrag</t>
  </si>
  <si>
    <t>Werk-gelegenheid (relat.)</t>
  </si>
  <si>
    <t>Werk-gelegenheid</t>
  </si>
  <si>
    <t xml:space="preserve">Inkohiering personenbelasting </t>
  </si>
  <si>
    <t>Inwoners²/
Inkohiering personenbelasting</t>
  </si>
  <si>
    <t>PB/inw.</t>
  </si>
  <si>
    <t>Kadastraal inkomen</t>
  </si>
  <si>
    <t>Inwoners²/
Kadastraal inkomen</t>
  </si>
  <si>
    <t>Oppervlakte</t>
  </si>
  <si>
    <t>Oppervlakte relatief</t>
  </si>
  <si>
    <t>Geboorten kansarme gezinnen</t>
  </si>
  <si>
    <t>Geboorten kansarme gez.
relatief</t>
  </si>
  <si>
    <t>Laaggesch.
werklozen</t>
  </si>
  <si>
    <t>Laaggesch.
werklozen relatief</t>
  </si>
  <si>
    <t>Leefloners</t>
  </si>
  <si>
    <t>Leefloners
relatief</t>
  </si>
  <si>
    <t>Sociale huurapp.</t>
  </si>
  <si>
    <t>Sociale huurapp. relatief</t>
  </si>
  <si>
    <t>Waarborgregeling</t>
  </si>
  <si>
    <t>Waarborg</t>
  </si>
  <si>
    <t>Bedrag boven waarborg</t>
  </si>
  <si>
    <t>Bedrag boven waarborg  relatief</t>
  </si>
  <si>
    <t>Afname</t>
  </si>
  <si>
    <t>Noodzakelijke bijpassing</t>
  </si>
  <si>
    <t>Fiscale penalisatie</t>
  </si>
  <si>
    <t>Afname wegens te lage APB</t>
  </si>
  <si>
    <t>Afname wegens te lage OOV</t>
  </si>
  <si>
    <t>Voorlopig bedrag na afname te lage APB en OV</t>
  </si>
  <si>
    <t>Voorlopige bedragen zonder fiscaal bestrafte  en waarborggemeenten</t>
  </si>
  <si>
    <t>Aandeel</t>
  </si>
  <si>
    <t>Herverdeling fiscale penalisatie</t>
  </si>
  <si>
    <t>Bedrag na toepassing waarborgregeling</t>
  </si>
  <si>
    <t>Bedrag vóór toepassing waarborgregeling</t>
  </si>
  <si>
    <t>Bedrag per inwoner</t>
  </si>
  <si>
    <t>KI/inw.</t>
  </si>
  <si>
    <t>Omnio</t>
  </si>
  <si>
    <t>Omnio
relatief</t>
  </si>
  <si>
    <t>Aantal leerlingen</t>
  </si>
  <si>
    <t>Aantal werkplaatsen</t>
  </si>
  <si>
    <t>Personenbelasting</t>
  </si>
  <si>
    <t>Laaggeschoolde werklozen</t>
  </si>
  <si>
    <t>Leefloontrekkers</t>
  </si>
  <si>
    <t>Sociale huurappartementen</t>
  </si>
  <si>
    <t>Toeslag</t>
  </si>
  <si>
    <t>Waarborg-regeling</t>
  </si>
  <si>
    <t>--</t>
  </si>
  <si>
    <t>Gemeente</t>
  </si>
  <si>
    <t>Leerlingen voltijds</t>
  </si>
  <si>
    <t>Leerlingen deeltijds</t>
  </si>
  <si>
    <t>Leerlingen Gemeente-fonds</t>
  </si>
  <si>
    <t>Voorafnames (40,9641%)</t>
  </si>
  <si>
    <t>Centrumsteden excl. Brugge en Leuven</t>
  </si>
  <si>
    <t>Leuven</t>
  </si>
  <si>
    <t>Open ruimte (5,9834%)</t>
  </si>
  <si>
    <t>Centrumfunctie (7,9778%)</t>
  </si>
  <si>
    <t>Fiscale draagkracht (30,1163%)</t>
  </si>
  <si>
    <t>Voorafnames
(40,9641%)</t>
  </si>
  <si>
    <t>Sociale criteria (14,9584%)</t>
  </si>
  <si>
    <t>Sociale criteria
(14,9584%)</t>
  </si>
  <si>
    <t>KRUISEM</t>
  </si>
  <si>
    <t>LIEVEGEM</t>
  </si>
  <si>
    <t>PUURS-SINT-AMANDS</t>
  </si>
  <si>
    <t>OUDSBERGEN</t>
  </si>
  <si>
    <t>PELT</t>
  </si>
  <si>
    <t>Definitieve verdeling Gemeentefonds 2021 (bewerking VVSG op basis van gegevens ABB) - Definitieve verdeling Gemeentefonds 2021 (bewerking VVSG op basis van gegevens ABB) - Definitieve verdeling Gemeentefonds 2021 (bewerking VVSG op basis van gegevens ABB) - Definitieve verdeling Gemeentefonds 2021 (bewerking VVSG op basis van gegevens ABB) - Definitieve verdeling Gemeentefonds 2021 (bewerking VVSG op basis van gegevens ABB)</t>
  </si>
  <si>
    <t>Inwoners  1.1.2021</t>
  </si>
  <si>
    <t>APB-tarief AJ 2020</t>
  </si>
  <si>
    <t>OOV-tarief AJ 2020</t>
  </si>
  <si>
    <t>Definitief aandeel 2021 (gemeente + OCMW) afgerond tot op de euro</t>
  </si>
  <si>
    <t>Bedrag 2021: 2.864.554.000</t>
  </si>
  <si>
    <t>Bedrag 2021: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</si>
</sst>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 * #,##0.00_ ;_ * \-#,##0.00_ ;_ * &quot;-&quot;??_ ;_ @_ "/>
    <numFmt numFmtId="165" formatCode="_-* #,##0.00\ _B_F_-;\-* #,##0.00\ _B_F_-;_-* &quot;-&quot;??\ _B_F_-;_-@_-"/>
    <numFmt numFmtId="166" formatCode="0.0"/>
    <numFmt numFmtId="167" formatCode="0.00000000"/>
    <numFmt numFmtId="168" formatCode="#,##0.00000000"/>
    <numFmt numFmtId="169" formatCode="#,##0.000000000"/>
    <numFmt numFmtId="170" formatCode="#,#00"/>
    <numFmt numFmtId="171" formatCode="0.0000%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Courier"/>
      <family val="3"/>
    </font>
    <font>
      <sz val="10"/>
      <color indexed="8"/>
      <name val="MS Sans Serif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2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9">
    <xf numFmtId="0" fontId="0" fillId="0" borderId="0"/>
    <xf numFmtId="165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0" fontId="13" fillId="0" borderId="0"/>
    <xf numFmtId="0" fontId="5" fillId="0" borderId="0"/>
    <xf numFmtId="0" fontId="4" fillId="0" borderId="0"/>
  </cellStyleXfs>
  <cellXfs count="198">
    <xf numFmtId="0" fontId="0" fillId="0" borderId="0" xfId="0"/>
    <xf numFmtId="4" fontId="3" fillId="0" borderId="0" xfId="0" applyNumberFormat="1" applyFont="1" applyFill="1"/>
    <xf numFmtId="1" fontId="3" fillId="0" borderId="0" xfId="0" applyNumberFormat="1" applyFont="1" applyFill="1" applyAlignment="1">
      <alignment horizontal="left"/>
    </xf>
    <xf numFmtId="1" fontId="3" fillId="0" borderId="0" xfId="0" applyNumberFormat="1" applyFont="1" applyFill="1" applyBorder="1" applyAlignment="1">
      <alignment horizontal="left"/>
    </xf>
    <xf numFmtId="4" fontId="3" fillId="0" borderId="0" xfId="0" applyNumberFormat="1" applyFont="1" applyFill="1" applyBorder="1" applyAlignment="1">
      <alignment horizontal="right"/>
    </xf>
    <xf numFmtId="4" fontId="3" fillId="0" borderId="0" xfId="0" applyNumberFormat="1" applyFont="1" applyFill="1" applyBorder="1"/>
    <xf numFmtId="4" fontId="3" fillId="0" borderId="0" xfId="0" applyNumberFormat="1" applyFont="1" applyFill="1" applyBorder="1" applyProtection="1"/>
    <xf numFmtId="4" fontId="3" fillId="0" borderId="0" xfId="0" applyNumberFormat="1" applyFont="1" applyFill="1" applyBorder="1" applyAlignment="1">
      <alignment horizontal="right" wrapText="1"/>
    </xf>
    <xf numFmtId="4" fontId="9" fillId="0" borderId="0" xfId="0" applyNumberFormat="1" applyFont="1" applyFill="1" applyBorder="1" applyProtection="1">
      <protection locked="0"/>
    </xf>
    <xf numFmtId="0" fontId="9" fillId="0" borderId="0" xfId="0" applyFont="1"/>
    <xf numFmtId="0" fontId="9" fillId="2" borderId="0" xfId="0" applyFont="1" applyFill="1"/>
    <xf numFmtId="0" fontId="0" fillId="0" borderId="0" xfId="0" applyBorder="1"/>
    <xf numFmtId="0" fontId="10" fillId="3" borderId="0" xfId="0" applyFont="1" applyFill="1" applyBorder="1"/>
    <xf numFmtId="1" fontId="3" fillId="0" borderId="1" xfId="0" applyNumberFormat="1" applyFont="1" applyFill="1" applyBorder="1"/>
    <xf numFmtId="1" fontId="3" fillId="0" borderId="0" xfId="0" applyNumberFormat="1" applyFont="1" applyFill="1" applyBorder="1" applyAlignment="1">
      <alignment horizontal="left" wrapText="1"/>
    </xf>
    <xf numFmtId="1" fontId="3" fillId="0" borderId="1" xfId="0" applyNumberFormat="1" applyFont="1" applyFill="1" applyBorder="1" applyAlignment="1">
      <alignment horizontal="left" wrapText="1"/>
    </xf>
    <xf numFmtId="3" fontId="3" fillId="0" borderId="0" xfId="0" applyNumberFormat="1" applyFont="1" applyFill="1" applyBorder="1" applyAlignment="1">
      <alignment horizontal="right" wrapText="1"/>
    </xf>
    <xf numFmtId="4" fontId="3" fillId="0" borderId="0" xfId="0" applyNumberFormat="1" applyFont="1" applyFill="1" applyBorder="1" applyAlignment="1" applyProtection="1">
      <alignment horizontal="right" wrapText="1"/>
    </xf>
    <xf numFmtId="3" fontId="3" fillId="0" borderId="0" xfId="0" applyNumberFormat="1" applyFont="1" applyFill="1" applyBorder="1" applyAlignment="1">
      <alignment horizontal="center" wrapText="1"/>
    </xf>
    <xf numFmtId="1" fontId="2" fillId="0" borderId="2" xfId="0" applyNumberFormat="1" applyFont="1" applyFill="1" applyBorder="1" applyAlignment="1">
      <alignment horizontal="left"/>
    </xf>
    <xf numFmtId="1" fontId="2" fillId="0" borderId="3" xfId="0" applyNumberFormat="1" applyFont="1" applyFill="1" applyBorder="1"/>
    <xf numFmtId="4" fontId="2" fillId="0" borderId="2" xfId="0" applyNumberFormat="1" applyFont="1" applyFill="1" applyBorder="1" applyAlignment="1">
      <alignment horizontal="right"/>
    </xf>
    <xf numFmtId="4" fontId="2" fillId="0" borderId="2" xfId="0" applyNumberFormat="1" applyFont="1" applyFill="1" applyBorder="1"/>
    <xf numFmtId="4" fontId="3" fillId="0" borderId="4" xfId="0" applyNumberFormat="1" applyFont="1" applyFill="1" applyBorder="1" applyAlignment="1">
      <alignment horizontal="right" wrapText="1"/>
    </xf>
    <xf numFmtId="4" fontId="2" fillId="0" borderId="5" xfId="0" applyNumberFormat="1" applyFont="1" applyFill="1" applyBorder="1" applyAlignment="1">
      <alignment horizontal="right"/>
    </xf>
    <xf numFmtId="4" fontId="3" fillId="0" borderId="4" xfId="0" applyNumberFormat="1" applyFont="1" applyFill="1" applyBorder="1" applyAlignment="1">
      <alignment horizontal="right"/>
    </xf>
    <xf numFmtId="4" fontId="3" fillId="0" borderId="6" xfId="0" applyNumberFormat="1" applyFont="1" applyFill="1" applyBorder="1" applyAlignment="1">
      <alignment horizontal="right" wrapText="1"/>
    </xf>
    <xf numFmtId="4" fontId="2" fillId="0" borderId="7" xfId="0" applyNumberFormat="1" applyFont="1" applyFill="1" applyBorder="1" applyAlignment="1">
      <alignment horizontal="right"/>
    </xf>
    <xf numFmtId="4" fontId="3" fillId="0" borderId="6" xfId="0" applyNumberFormat="1" applyFont="1" applyFill="1" applyBorder="1" applyAlignment="1">
      <alignment horizontal="right"/>
    </xf>
    <xf numFmtId="4" fontId="2" fillId="0" borderId="6" xfId="0" applyNumberFormat="1" applyFont="1" applyFill="1" applyBorder="1" applyAlignment="1">
      <alignment horizontal="center" wrapText="1"/>
    </xf>
    <xf numFmtId="4" fontId="3" fillId="0" borderId="8" xfId="0" applyNumberFormat="1" applyFont="1" applyFill="1" applyBorder="1" applyAlignment="1">
      <alignment horizontal="right" wrapText="1"/>
    </xf>
    <xf numFmtId="4" fontId="2" fillId="0" borderId="9" xfId="0" applyNumberFormat="1" applyFont="1" applyFill="1" applyBorder="1"/>
    <xf numFmtId="4" fontId="3" fillId="0" borderId="8" xfId="0" applyNumberFormat="1" applyFont="1" applyFill="1" applyBorder="1"/>
    <xf numFmtId="4" fontId="0" fillId="0" borderId="0" xfId="0" applyNumberFormat="1"/>
    <xf numFmtId="3" fontId="3" fillId="4" borderId="0" xfId="0" applyNumberFormat="1" applyFont="1" applyFill="1" applyBorder="1" applyAlignment="1" applyProtection="1">
      <alignment horizontal="right" wrapText="1"/>
      <protection locked="0"/>
    </xf>
    <xf numFmtId="3" fontId="2" fillId="4" borderId="2" xfId="0" applyNumberFormat="1" applyFont="1" applyFill="1" applyBorder="1" applyProtection="1">
      <protection locked="0"/>
    </xf>
    <xf numFmtId="3" fontId="3" fillId="4" borderId="0" xfId="0" applyNumberFormat="1" applyFont="1" applyFill="1" applyBorder="1" applyProtection="1">
      <protection locked="0"/>
    </xf>
    <xf numFmtId="167" fontId="3" fillId="4" borderId="0" xfId="0" applyNumberFormat="1" applyFont="1" applyFill="1" applyBorder="1" applyAlignment="1">
      <alignment horizontal="right" wrapText="1"/>
    </xf>
    <xf numFmtId="167" fontId="2" fillId="4" borderId="2" xfId="0" applyNumberFormat="1" applyFont="1" applyFill="1" applyBorder="1" applyProtection="1">
      <protection locked="0"/>
    </xf>
    <xf numFmtId="3" fontId="3" fillId="4" borderId="0" xfId="0" applyNumberFormat="1" applyFont="1" applyFill="1" applyProtection="1">
      <protection locked="0"/>
    </xf>
    <xf numFmtId="167" fontId="3" fillId="4" borderId="0" xfId="0" applyNumberFormat="1" applyFont="1" applyFill="1"/>
    <xf numFmtId="3" fontId="2" fillId="4" borderId="2" xfId="0" applyNumberFormat="1" applyFont="1" applyFill="1" applyBorder="1"/>
    <xf numFmtId="3" fontId="3" fillId="4" borderId="10" xfId="0" applyNumberFormat="1" applyFont="1" applyFill="1" applyBorder="1"/>
    <xf numFmtId="3" fontId="3" fillId="4" borderId="0" xfId="0" applyNumberFormat="1" applyFont="1" applyFill="1" applyBorder="1"/>
    <xf numFmtId="167" fontId="3" fillId="4" borderId="0" xfId="0" applyNumberFormat="1" applyFont="1" applyFill="1" applyBorder="1"/>
    <xf numFmtId="4" fontId="3" fillId="0" borderId="11" xfId="0" applyNumberFormat="1" applyFont="1" applyFill="1" applyBorder="1"/>
    <xf numFmtId="4" fontId="3" fillId="0" borderId="12" xfId="0" applyNumberFormat="1" applyFont="1" applyFill="1" applyBorder="1"/>
    <xf numFmtId="168" fontId="2" fillId="4" borderId="2" xfId="0" applyNumberFormat="1" applyFont="1" applyFill="1" applyBorder="1" applyProtection="1">
      <protection locked="0"/>
    </xf>
    <xf numFmtId="4" fontId="2" fillId="0" borderId="13" xfId="0" applyNumberFormat="1" applyFont="1" applyFill="1" applyBorder="1" applyAlignment="1">
      <alignment horizontal="right"/>
    </xf>
    <xf numFmtId="4" fontId="3" fillId="0" borderId="14" xfId="0" applyNumberFormat="1" applyFont="1" applyFill="1" applyBorder="1" applyAlignment="1">
      <alignment horizontal="right"/>
    </xf>
    <xf numFmtId="4" fontId="3" fillId="0" borderId="10" xfId="0" applyNumberFormat="1" applyFont="1" applyFill="1" applyBorder="1"/>
    <xf numFmtId="0" fontId="0" fillId="0" borderId="4" xfId="0" applyBorder="1"/>
    <xf numFmtId="0" fontId="0" fillId="0" borderId="14" xfId="0" applyBorder="1"/>
    <xf numFmtId="4" fontId="3" fillId="4" borderId="4" xfId="0" applyNumberFormat="1" applyFont="1" applyFill="1" applyBorder="1" applyAlignment="1">
      <alignment horizontal="right" wrapText="1"/>
    </xf>
    <xf numFmtId="169" fontId="3" fillId="4" borderId="0" xfId="0" applyNumberFormat="1" applyFont="1" applyFill="1" applyBorder="1" applyAlignment="1">
      <alignment horizontal="right" wrapText="1"/>
    </xf>
    <xf numFmtId="4" fontId="2" fillId="4" borderId="5" xfId="0" applyNumberFormat="1" applyFont="1" applyFill="1" applyBorder="1"/>
    <xf numFmtId="169" fontId="2" fillId="4" borderId="2" xfId="0" applyNumberFormat="1" applyFont="1" applyFill="1" applyBorder="1"/>
    <xf numFmtId="4" fontId="3" fillId="4" borderId="4" xfId="0" applyNumberFormat="1" applyFont="1" applyFill="1" applyBorder="1" applyAlignment="1">
      <alignment horizontal="right"/>
    </xf>
    <xf numFmtId="169" fontId="3" fillId="4" borderId="0" xfId="0" applyNumberFormat="1" applyFont="1" applyFill="1" applyBorder="1"/>
    <xf numFmtId="4" fontId="3" fillId="4" borderId="4" xfId="0" applyNumberFormat="1" applyFont="1" applyFill="1" applyBorder="1"/>
    <xf numFmtId="168" fontId="2" fillId="4" borderId="2" xfId="0" applyNumberFormat="1" applyFont="1" applyFill="1" applyBorder="1"/>
    <xf numFmtId="4" fontId="3" fillId="4" borderId="0" xfId="0" applyNumberFormat="1" applyFont="1" applyFill="1" applyBorder="1" applyAlignment="1">
      <alignment horizontal="right" wrapText="1"/>
    </xf>
    <xf numFmtId="1" fontId="3" fillId="4" borderId="0" xfId="0" applyNumberFormat="1" applyFont="1" applyFill="1" applyBorder="1" applyAlignment="1">
      <alignment horizontal="right" wrapText="1"/>
    </xf>
    <xf numFmtId="4" fontId="3" fillId="4" borderId="0" xfId="1" applyNumberFormat="1" applyFont="1" applyFill="1" applyBorder="1" applyAlignment="1">
      <alignment horizontal="right" wrapText="1"/>
    </xf>
    <xf numFmtId="4" fontId="2" fillId="4" borderId="15" xfId="0" applyNumberFormat="1" applyFont="1" applyFill="1" applyBorder="1"/>
    <xf numFmtId="4" fontId="2" fillId="0" borderId="15" xfId="0" applyNumberFormat="1" applyFont="1" applyFill="1" applyBorder="1"/>
    <xf numFmtId="4" fontId="2" fillId="0" borderId="13" xfId="0" applyNumberFormat="1" applyFont="1" applyFill="1" applyBorder="1"/>
    <xf numFmtId="4" fontId="3" fillId="0" borderId="14" xfId="0" applyNumberFormat="1" applyFont="1" applyFill="1" applyBorder="1"/>
    <xf numFmtId="4" fontId="3" fillId="4" borderId="0" xfId="0" applyNumberFormat="1" applyFont="1" applyFill="1" applyBorder="1" applyAlignment="1" applyProtection="1">
      <alignment horizontal="right" wrapText="1"/>
      <protection locked="0"/>
    </xf>
    <xf numFmtId="2" fontId="3" fillId="4" borderId="0" xfId="0" applyNumberFormat="1" applyFont="1" applyFill="1" applyBorder="1" applyAlignment="1">
      <alignment horizontal="right" wrapText="1"/>
    </xf>
    <xf numFmtId="4" fontId="3" fillId="4" borderId="0" xfId="0" applyNumberFormat="1" applyFont="1" applyFill="1" applyBorder="1" applyProtection="1">
      <protection locked="0"/>
    </xf>
    <xf numFmtId="3" fontId="3" fillId="0" borderId="14" xfId="0" applyNumberFormat="1" applyFont="1" applyFill="1" applyBorder="1" applyAlignment="1">
      <alignment horizontal="right" wrapText="1"/>
    </xf>
    <xf numFmtId="3" fontId="2" fillId="4" borderId="5" xfId="0" applyNumberFormat="1" applyFont="1" applyFill="1" applyBorder="1"/>
    <xf numFmtId="4" fontId="3" fillId="0" borderId="8" xfId="0" applyNumberFormat="1" applyFont="1" applyFill="1" applyBorder="1" applyProtection="1"/>
    <xf numFmtId="3" fontId="3" fillId="4" borderId="4" xfId="0" applyNumberFormat="1" applyFont="1" applyFill="1" applyBorder="1" applyAlignment="1" applyProtection="1">
      <alignment horizontal="right" wrapText="1"/>
      <protection locked="0"/>
    </xf>
    <xf numFmtId="170" fontId="3" fillId="4" borderId="12" xfId="8" applyNumberFormat="1" applyFont="1" applyFill="1" applyBorder="1" applyAlignment="1" applyProtection="1">
      <alignment horizontal="right" wrapText="1"/>
      <protection locked="0"/>
    </xf>
    <xf numFmtId="167" fontId="3" fillId="4" borderId="0" xfId="8" applyNumberFormat="1" applyFont="1" applyFill="1" applyBorder="1" applyAlignment="1" applyProtection="1">
      <alignment horizontal="right" wrapText="1"/>
    </xf>
    <xf numFmtId="167" fontId="3" fillId="4" borderId="0" xfId="0" applyNumberFormat="1" applyFont="1" applyFill="1" applyBorder="1" applyProtection="1"/>
    <xf numFmtId="3" fontId="2" fillId="4" borderId="15" xfId="0" applyNumberFormat="1" applyFont="1" applyFill="1" applyBorder="1"/>
    <xf numFmtId="4" fontId="2" fillId="0" borderId="12" xfId="0" applyNumberFormat="1" applyFont="1" applyFill="1" applyBorder="1" applyAlignment="1">
      <alignment horizontal="center" wrapText="1"/>
    </xf>
    <xf numFmtId="4" fontId="3" fillId="0" borderId="16" xfId="0" applyNumberFormat="1" applyFont="1" applyFill="1" applyBorder="1" applyAlignment="1">
      <alignment horizontal="right" wrapText="1"/>
    </xf>
    <xf numFmtId="168" fontId="3" fillId="4" borderId="0" xfId="0" applyNumberFormat="1" applyFont="1" applyFill="1" applyBorder="1" applyProtection="1"/>
    <xf numFmtId="3" fontId="2" fillId="4" borderId="0" xfId="0" applyNumberFormat="1" applyFont="1" applyFill="1" applyBorder="1" applyProtection="1">
      <protection locked="0"/>
    </xf>
    <xf numFmtId="4" fontId="3" fillId="0" borderId="8" xfId="0" applyNumberFormat="1" applyFont="1" applyFill="1" applyBorder="1" applyAlignment="1" applyProtection="1">
      <alignment horizontal="right" wrapText="1"/>
    </xf>
    <xf numFmtId="0" fontId="3" fillId="4" borderId="12" xfId="0" applyFont="1" applyFill="1" applyBorder="1" applyAlignment="1" applyProtection="1">
      <alignment horizontal="right" wrapText="1"/>
      <protection locked="0"/>
    </xf>
    <xf numFmtId="167" fontId="3" fillId="4" borderId="0" xfId="0" applyNumberFormat="1" applyFont="1" applyFill="1" applyBorder="1" applyAlignment="1" applyProtection="1">
      <alignment horizontal="right" wrapText="1"/>
    </xf>
    <xf numFmtId="3" fontId="3" fillId="4" borderId="0" xfId="0" applyNumberFormat="1" applyFont="1" applyFill="1" applyBorder="1" applyAlignment="1" applyProtection="1">
      <alignment horizontal="right"/>
      <protection locked="0"/>
    </xf>
    <xf numFmtId="168" fontId="3" fillId="4" borderId="0" xfId="0" applyNumberFormat="1" applyFont="1" applyFill="1"/>
    <xf numFmtId="2" fontId="0" fillId="0" borderId="8" xfId="0" applyNumberFormat="1" applyBorder="1"/>
    <xf numFmtId="3" fontId="3" fillId="0" borderId="8" xfId="0" applyNumberFormat="1" applyFont="1" applyFill="1" applyBorder="1" applyAlignment="1">
      <alignment horizontal="right" wrapText="1"/>
    </xf>
    <xf numFmtId="166" fontId="2" fillId="4" borderId="5" xfId="0" applyNumberFormat="1" applyFont="1" applyFill="1" applyBorder="1" applyProtection="1">
      <protection locked="0"/>
    </xf>
    <xf numFmtId="166" fontId="3" fillId="4" borderId="4" xfId="0" applyNumberFormat="1" applyFont="1" applyFill="1" applyBorder="1" applyProtection="1">
      <protection locked="0"/>
    </xf>
    <xf numFmtId="4" fontId="2" fillId="5" borderId="3" xfId="0" applyNumberFormat="1" applyFont="1" applyFill="1" applyBorder="1"/>
    <xf numFmtId="4" fontId="3" fillId="6" borderId="1" xfId="0" applyNumberFormat="1" applyFont="1" applyFill="1" applyBorder="1"/>
    <xf numFmtId="4" fontId="9" fillId="5" borderId="2" xfId="0" applyNumberFormat="1" applyFont="1" applyFill="1" applyBorder="1" applyProtection="1">
      <protection locked="0"/>
    </xf>
    <xf numFmtId="3" fontId="3" fillId="4" borderId="0" xfId="0" applyNumberFormat="1" applyFont="1" applyFill="1" applyBorder="1" applyAlignment="1">
      <alignment horizontal="center" wrapText="1"/>
    </xf>
    <xf numFmtId="168" fontId="3" fillId="4" borderId="0" xfId="0" applyNumberFormat="1" applyFont="1" applyFill="1" applyBorder="1"/>
    <xf numFmtId="4" fontId="9" fillId="5" borderId="0" xfId="0" applyNumberFormat="1" applyFont="1" applyFill="1" applyProtection="1">
      <protection locked="0"/>
    </xf>
    <xf numFmtId="4" fontId="9" fillId="0" borderId="13" xfId="0" applyNumberFormat="1" applyFont="1" applyFill="1" applyBorder="1"/>
    <xf numFmtId="4" fontId="9" fillId="0" borderId="14" xfId="0" applyNumberFormat="1" applyFont="1" applyFill="1" applyBorder="1"/>
    <xf numFmtId="4" fontId="3" fillId="4" borderId="0" xfId="0" applyNumberFormat="1" applyFont="1" applyFill="1" applyBorder="1"/>
    <xf numFmtId="166" fontId="1" fillId="4" borderId="4" xfId="0" applyNumberFormat="1" applyFont="1" applyFill="1" applyBorder="1" applyAlignment="1" applyProtection="1">
      <alignment horizontal="right" wrapText="1"/>
      <protection locked="0"/>
    </xf>
    <xf numFmtId="1" fontId="1" fillId="4" borderId="0" xfId="0" applyNumberFormat="1" applyFont="1" applyFill="1" applyBorder="1" applyAlignment="1">
      <alignment horizontal="right" wrapText="1"/>
    </xf>
    <xf numFmtId="4" fontId="2" fillId="4" borderId="2" xfId="0" applyNumberFormat="1" applyFont="1" applyFill="1" applyBorder="1"/>
    <xf numFmtId="4" fontId="1" fillId="4" borderId="10" xfId="0" applyNumberFormat="1" applyFont="1" applyFill="1" applyBorder="1"/>
    <xf numFmtId="4" fontId="1" fillId="4" borderId="0" xfId="0" applyNumberFormat="1" applyFont="1" applyFill="1" applyBorder="1"/>
    <xf numFmtId="170" fontId="1" fillId="4" borderId="4" xfId="8" applyNumberFormat="1" applyFont="1" applyFill="1" applyBorder="1" applyAlignment="1" applyProtection="1">
      <alignment horizontal="right" wrapText="1"/>
      <protection locked="0"/>
    </xf>
    <xf numFmtId="167" fontId="1" fillId="4" borderId="0" xfId="0" applyNumberFormat="1" applyFont="1" applyFill="1" applyBorder="1" applyAlignment="1">
      <alignment horizontal="right" wrapText="1"/>
    </xf>
    <xf numFmtId="4" fontId="3" fillId="4" borderId="12" xfId="0" applyNumberFormat="1" applyFont="1" applyFill="1" applyBorder="1" applyAlignment="1" applyProtection="1">
      <alignment horizontal="right" wrapText="1"/>
      <protection locked="0"/>
    </xf>
    <xf numFmtId="4" fontId="3" fillId="4" borderId="12" xfId="7" applyNumberFormat="1" applyFont="1" applyFill="1" applyBorder="1" applyAlignment="1" applyProtection="1">
      <alignment horizontal="right"/>
      <protection locked="0"/>
    </xf>
    <xf numFmtId="2" fontId="3" fillId="4" borderId="12" xfId="7" applyNumberFormat="1" applyFont="1" applyFill="1" applyBorder="1" applyAlignment="1" applyProtection="1">
      <alignment horizontal="right"/>
      <protection locked="0"/>
    </xf>
    <xf numFmtId="3" fontId="1" fillId="4" borderId="0" xfId="0" applyNumberFormat="1" applyFont="1" applyFill="1" applyBorder="1" applyAlignment="1" applyProtection="1">
      <alignment horizontal="right" wrapText="1"/>
      <protection locked="0"/>
    </xf>
    <xf numFmtId="10" fontId="0" fillId="0" borderId="17" xfId="0" applyNumberFormat="1" applyBorder="1"/>
    <xf numFmtId="10" fontId="0" fillId="0" borderId="4" xfId="0" applyNumberFormat="1" applyBorder="1"/>
    <xf numFmtId="10" fontId="0" fillId="0" borderId="18" xfId="0" applyNumberFormat="1" applyBorder="1"/>
    <xf numFmtId="10" fontId="0" fillId="0" borderId="6" xfId="0" applyNumberFormat="1" applyBorder="1"/>
    <xf numFmtId="10" fontId="2" fillId="0" borderId="18" xfId="0" applyNumberFormat="1" applyFont="1" applyBorder="1"/>
    <xf numFmtId="10" fontId="2" fillId="0" borderId="6" xfId="0" applyNumberFormat="1" applyFont="1" applyBorder="1"/>
    <xf numFmtId="10" fontId="2" fillId="0" borderId="19" xfId="0" applyNumberFormat="1" applyFont="1" applyBorder="1"/>
    <xf numFmtId="10" fontId="2" fillId="0" borderId="20" xfId="0" applyNumberFormat="1" applyFont="1" applyBorder="1"/>
    <xf numFmtId="10" fontId="0" fillId="0" borderId="20" xfId="0" applyNumberFormat="1" applyBorder="1"/>
    <xf numFmtId="10" fontId="1" fillId="0" borderId="6" xfId="0" applyNumberFormat="1" applyFont="1" applyBorder="1"/>
    <xf numFmtId="10" fontId="2" fillId="0" borderId="1" xfId="0" applyNumberFormat="1" applyFont="1" applyBorder="1"/>
    <xf numFmtId="10" fontId="1" fillId="0" borderId="21" xfId="0" applyNumberFormat="1" applyFont="1" applyBorder="1"/>
    <xf numFmtId="10" fontId="1" fillId="0" borderId="18" xfId="0" applyNumberFormat="1" applyFont="1" applyBorder="1"/>
    <xf numFmtId="10" fontId="1" fillId="0" borderId="17" xfId="0" applyNumberFormat="1" applyFont="1" applyBorder="1"/>
    <xf numFmtId="0" fontId="0" fillId="0" borderId="22" xfId="0" applyBorder="1"/>
    <xf numFmtId="1" fontId="3" fillId="0" borderId="4" xfId="0" applyNumberFormat="1" applyFont="1" applyFill="1" applyBorder="1" applyAlignment="1">
      <alignment horizontal="left" wrapText="1"/>
    </xf>
    <xf numFmtId="1" fontId="3" fillId="0" borderId="4" xfId="0" applyNumberFormat="1" applyFont="1" applyFill="1" applyBorder="1" applyAlignment="1">
      <alignment horizontal="left"/>
    </xf>
    <xf numFmtId="10" fontId="2" fillId="0" borderId="14" xfId="0" applyNumberFormat="1" applyFont="1" applyBorder="1"/>
    <xf numFmtId="1" fontId="2" fillId="5" borderId="5" xfId="0" applyNumberFormat="1" applyFont="1" applyFill="1" applyBorder="1" applyAlignment="1">
      <alignment horizontal="left"/>
    </xf>
    <xf numFmtId="1" fontId="2" fillId="5" borderId="3" xfId="0" applyNumberFormat="1" applyFont="1" applyFill="1" applyBorder="1"/>
    <xf numFmtId="0" fontId="9" fillId="2" borderId="0" xfId="0" applyFont="1" applyFill="1" applyAlignment="1">
      <alignment wrapText="1"/>
    </xf>
    <xf numFmtId="4" fontId="10" fillId="0" borderId="0" xfId="0" applyNumberFormat="1" applyFont="1" applyFill="1" applyBorder="1" applyProtection="1">
      <protection locked="0"/>
    </xf>
    <xf numFmtId="3" fontId="1" fillId="4" borderId="0" xfId="0" applyNumberFormat="1" applyFont="1" applyFill="1" applyBorder="1" applyAlignment="1">
      <alignment horizontal="right" wrapText="1"/>
    </xf>
    <xf numFmtId="2" fontId="0" fillId="0" borderId="0" xfId="0" applyNumberFormat="1" applyBorder="1"/>
    <xf numFmtId="2" fontId="1" fillId="4" borderId="0" xfId="0" applyNumberFormat="1" applyFont="1" applyFill="1" applyBorder="1" applyAlignment="1" applyProtection="1">
      <alignment horizontal="right" wrapText="1"/>
      <protection locked="0"/>
    </xf>
    <xf numFmtId="2" fontId="2" fillId="4" borderId="2" xfId="0" applyNumberFormat="1" applyFont="1" applyFill="1" applyBorder="1" applyProtection="1">
      <protection locked="0"/>
    </xf>
    <xf numFmtId="1" fontId="3" fillId="4" borderId="10" xfId="0" applyNumberFormat="1" applyFont="1" applyFill="1" applyBorder="1" applyProtection="1">
      <protection locked="0"/>
    </xf>
    <xf numFmtId="1" fontId="3" fillId="4" borderId="0" xfId="0" applyNumberFormat="1" applyFont="1" applyFill="1" applyBorder="1" applyProtection="1">
      <protection locked="0"/>
    </xf>
    <xf numFmtId="4" fontId="1" fillId="0" borderId="6" xfId="0" applyNumberFormat="1" applyFont="1" applyFill="1" applyBorder="1" applyAlignment="1">
      <alignment horizontal="right" wrapText="1"/>
    </xf>
    <xf numFmtId="171" fontId="0" fillId="3" borderId="4" xfId="0" applyNumberFormat="1" applyFill="1" applyBorder="1"/>
    <xf numFmtId="171" fontId="0" fillId="3" borderId="6" xfId="0" applyNumberFormat="1" applyFill="1" applyBorder="1"/>
    <xf numFmtId="171" fontId="0" fillId="3" borderId="0" xfId="0" applyNumberFormat="1" applyFill="1" applyBorder="1"/>
    <xf numFmtId="171" fontId="2" fillId="7" borderId="0" xfId="0" applyNumberFormat="1" applyFont="1" applyFill="1"/>
    <xf numFmtId="171" fontId="0" fillId="0" borderId="0" xfId="0" applyNumberFormat="1" applyBorder="1"/>
    <xf numFmtId="171" fontId="0" fillId="3" borderId="8" xfId="0" applyNumberFormat="1" applyFill="1" applyBorder="1"/>
    <xf numFmtId="171" fontId="0" fillId="7" borderId="0" xfId="0" applyNumberFormat="1" applyFill="1"/>
    <xf numFmtId="171" fontId="0" fillId="0" borderId="12" xfId="0" applyNumberFormat="1" applyBorder="1"/>
    <xf numFmtId="171" fontId="9" fillId="7" borderId="22" xfId="0" applyNumberFormat="1" applyFont="1" applyFill="1" applyBorder="1" applyAlignment="1">
      <alignment horizontal="center" wrapText="1"/>
    </xf>
    <xf numFmtId="171" fontId="3" fillId="0" borderId="17" xfId="0" applyNumberFormat="1" applyFont="1" applyFill="1" applyBorder="1" applyAlignment="1">
      <alignment horizontal="right" textRotation="90" wrapText="1"/>
    </xf>
    <xf numFmtId="171" fontId="3" fillId="0" borderId="6" xfId="0" applyNumberFormat="1" applyFont="1" applyFill="1" applyBorder="1" applyAlignment="1">
      <alignment horizontal="right" textRotation="90" wrapText="1"/>
    </xf>
    <xf numFmtId="171" fontId="2" fillId="0" borderId="20" xfId="0" applyNumberFormat="1" applyFont="1" applyFill="1" applyBorder="1" applyAlignment="1">
      <alignment horizontal="center" wrapText="1"/>
    </xf>
    <xf numFmtId="171" fontId="1" fillId="0" borderId="17" xfId="0" applyNumberFormat="1" applyFont="1" applyFill="1" applyBorder="1" applyAlignment="1">
      <alignment horizontal="right" textRotation="90" wrapText="1"/>
    </xf>
    <xf numFmtId="171" fontId="1" fillId="0" borderId="6" xfId="0" applyNumberFormat="1" applyFont="1" applyFill="1" applyBorder="1" applyAlignment="1">
      <alignment horizontal="right" textRotation="90" wrapText="1"/>
    </xf>
    <xf numFmtId="171" fontId="1" fillId="0" borderId="17" xfId="0" applyNumberFormat="1" applyFont="1" applyFill="1" applyBorder="1" applyAlignment="1">
      <alignment horizontal="center" textRotation="90" wrapText="1"/>
    </xf>
    <xf numFmtId="171" fontId="1" fillId="0" borderId="6" xfId="0" applyNumberFormat="1" applyFont="1" applyBorder="1" applyAlignment="1">
      <alignment textRotation="90" wrapText="1"/>
    </xf>
    <xf numFmtId="171" fontId="1" fillId="0" borderId="6" xfId="0" applyNumberFormat="1" applyFont="1" applyFill="1" applyBorder="1" applyAlignment="1">
      <alignment textRotation="90" wrapText="1"/>
    </xf>
    <xf numFmtId="171" fontId="2" fillId="0" borderId="20" xfId="0" applyNumberFormat="1" applyFont="1" applyFill="1" applyBorder="1"/>
    <xf numFmtId="171" fontId="1" fillId="0" borderId="17" xfId="0" applyNumberFormat="1" applyFont="1" applyFill="1" applyBorder="1" applyAlignment="1">
      <alignment textRotation="90" wrapText="1"/>
    </xf>
    <xf numFmtId="171" fontId="1" fillId="0" borderId="20" xfId="0" applyNumberFormat="1" applyFont="1" applyFill="1" applyBorder="1" applyAlignment="1">
      <alignment textRotation="90" wrapText="1"/>
    </xf>
    <xf numFmtId="171" fontId="0" fillId="5" borderId="23" xfId="0" applyNumberFormat="1" applyFill="1" applyBorder="1"/>
    <xf numFmtId="171" fontId="0" fillId="5" borderId="7" xfId="0" applyNumberFormat="1" applyFill="1" applyBorder="1"/>
    <xf numFmtId="171" fontId="2" fillId="5" borderId="24" xfId="0" applyNumberFormat="1" applyFont="1" applyFill="1" applyBorder="1"/>
    <xf numFmtId="171" fontId="2" fillId="5" borderId="3" xfId="0" applyNumberFormat="1" applyFont="1" applyFill="1" applyBorder="1"/>
    <xf numFmtId="171" fontId="2" fillId="5" borderId="23" xfId="0" applyNumberFormat="1" applyFont="1" applyFill="1" applyBorder="1"/>
    <xf numFmtId="171" fontId="2" fillId="5" borderId="7" xfId="0" applyNumberFormat="1" applyFont="1" applyFill="1" applyBorder="1"/>
    <xf numFmtId="171" fontId="1" fillId="5" borderId="23" xfId="0" quotePrefix="1" applyNumberFormat="1" applyFont="1" applyFill="1" applyBorder="1" applyAlignment="1">
      <alignment horizontal="right"/>
    </xf>
    <xf numFmtId="171" fontId="1" fillId="5" borderId="24" xfId="0" quotePrefix="1" applyNumberFormat="1" applyFont="1" applyFill="1" applyBorder="1" applyAlignment="1">
      <alignment horizontal="right"/>
    </xf>
    <xf numFmtId="169" fontId="3" fillId="4" borderId="0" xfId="0" applyNumberFormat="1" applyFont="1" applyFill="1" applyBorder="1" applyAlignment="1">
      <alignment horizontal="right"/>
    </xf>
    <xf numFmtId="1" fontId="1" fillId="0" borderId="1" xfId="0" applyNumberFormat="1" applyFont="1" applyFill="1" applyBorder="1"/>
    <xf numFmtId="4" fontId="14" fillId="8" borderId="0" xfId="0" applyNumberFormat="1" applyFont="1" applyFill="1" applyBorder="1" applyProtection="1">
      <protection locked="0"/>
    </xf>
    <xf numFmtId="0" fontId="9" fillId="7" borderId="4" xfId="0" applyFont="1" applyFill="1" applyBorder="1" applyAlignment="1">
      <alignment horizontal="center"/>
    </xf>
    <xf numFmtId="0" fontId="9" fillId="7" borderId="0" xfId="0" applyFont="1" applyFill="1" applyBorder="1" applyAlignment="1">
      <alignment horizontal="center"/>
    </xf>
    <xf numFmtId="0" fontId="9" fillId="7" borderId="14" xfId="0" applyFont="1" applyFill="1" applyBorder="1" applyAlignment="1">
      <alignment horizontal="center"/>
    </xf>
    <xf numFmtId="0" fontId="9" fillId="7" borderId="0" xfId="0" applyFont="1" applyFill="1" applyAlignment="1">
      <alignment horizontal="center"/>
    </xf>
    <xf numFmtId="3" fontId="2" fillId="0" borderId="14" xfId="0" applyNumberFormat="1" applyFont="1" applyFill="1" applyBorder="1" applyAlignment="1">
      <alignment horizontal="center" wrapText="1"/>
    </xf>
    <xf numFmtId="0" fontId="8" fillId="5" borderId="0" xfId="0" applyFont="1" applyFill="1" applyAlignment="1">
      <alignment horizontal="center"/>
    </xf>
    <xf numFmtId="1" fontId="2" fillId="0" borderId="14" xfId="0" applyNumberFormat="1" applyFont="1" applyFill="1" applyBorder="1" applyAlignment="1">
      <alignment horizontal="center" wrapText="1"/>
    </xf>
    <xf numFmtId="1" fontId="2" fillId="0" borderId="26" xfId="0" applyNumberFormat="1" applyFont="1" applyFill="1" applyBorder="1" applyAlignment="1">
      <alignment horizontal="center" wrapText="1"/>
    </xf>
    <xf numFmtId="4" fontId="9" fillId="5" borderId="4" xfId="0" applyNumberFormat="1" applyFont="1" applyFill="1" applyBorder="1" applyAlignment="1" applyProtection="1">
      <alignment horizontal="center" wrapText="1"/>
      <protection locked="0"/>
    </xf>
    <xf numFmtId="4" fontId="9" fillId="5" borderId="25" xfId="0" applyNumberFormat="1" applyFont="1" applyFill="1" applyBorder="1" applyAlignment="1" applyProtection="1">
      <alignment horizontal="center" wrapText="1"/>
      <protection locked="0"/>
    </xf>
    <xf numFmtId="4" fontId="9" fillId="0" borderId="14" xfId="0" applyNumberFormat="1" applyFont="1" applyFill="1" applyBorder="1" applyAlignment="1">
      <alignment horizontal="center" wrapText="1"/>
    </xf>
    <xf numFmtId="4" fontId="9" fillId="0" borderId="26" xfId="0" applyNumberFormat="1" applyFont="1" applyFill="1" applyBorder="1" applyAlignment="1">
      <alignment horizontal="center" wrapText="1"/>
    </xf>
    <xf numFmtId="0" fontId="9" fillId="9" borderId="4" xfId="0" applyFont="1" applyFill="1" applyBorder="1" applyAlignment="1">
      <alignment horizontal="center"/>
    </xf>
    <xf numFmtId="0" fontId="9" fillId="9" borderId="0" xfId="0" applyFont="1" applyFill="1" applyBorder="1" applyAlignment="1">
      <alignment horizontal="center"/>
    </xf>
    <xf numFmtId="0" fontId="9" fillId="9" borderId="14" xfId="0" applyFont="1" applyFill="1" applyBorder="1" applyAlignment="1">
      <alignment horizontal="center"/>
    </xf>
    <xf numFmtId="0" fontId="9" fillId="10" borderId="0" xfId="0" applyFont="1" applyFill="1" applyAlignment="1">
      <alignment horizontal="center"/>
    </xf>
    <xf numFmtId="4" fontId="2" fillId="5" borderId="1" xfId="0" applyNumberFormat="1" applyFont="1" applyFill="1" applyBorder="1" applyAlignment="1">
      <alignment horizontal="center" wrapText="1"/>
    </xf>
    <xf numFmtId="4" fontId="2" fillId="5" borderId="27" xfId="0" applyNumberFormat="1" applyFont="1" applyFill="1" applyBorder="1" applyAlignment="1">
      <alignment horizontal="center" wrapText="1"/>
    </xf>
    <xf numFmtId="171" fontId="9" fillId="7" borderId="28" xfId="0" applyNumberFormat="1" applyFont="1" applyFill="1" applyBorder="1" applyAlignment="1">
      <alignment horizontal="center" wrapText="1"/>
    </xf>
    <xf numFmtId="171" fontId="0" fillId="0" borderId="1" xfId="0" applyNumberFormat="1" applyBorder="1" applyAlignment="1"/>
    <xf numFmtId="171" fontId="9" fillId="7" borderId="22" xfId="0" applyNumberFormat="1" applyFont="1" applyFill="1" applyBorder="1" applyAlignment="1">
      <alignment horizontal="center" wrapText="1"/>
    </xf>
    <xf numFmtId="171" fontId="9" fillId="7" borderId="10" xfId="0" applyNumberFormat="1" applyFont="1" applyFill="1" applyBorder="1" applyAlignment="1">
      <alignment horizontal="center" wrapText="1"/>
    </xf>
    <xf numFmtId="171" fontId="9" fillId="7" borderId="29" xfId="0" applyNumberFormat="1" applyFont="1" applyFill="1" applyBorder="1" applyAlignment="1">
      <alignment horizontal="center" wrapText="1"/>
    </xf>
    <xf numFmtId="171" fontId="9" fillId="7" borderId="21" xfId="0" applyNumberFormat="1" applyFont="1" applyFill="1" applyBorder="1" applyAlignment="1">
      <alignment horizontal="center" wrapText="1"/>
    </xf>
    <xf numFmtId="171" fontId="9" fillId="7" borderId="18" xfId="0" applyNumberFormat="1" applyFont="1" applyFill="1" applyBorder="1" applyAlignment="1">
      <alignment horizontal="center" wrapText="1"/>
    </xf>
    <xf numFmtId="171" fontId="9" fillId="7" borderId="19" xfId="0" applyNumberFormat="1" applyFont="1" applyFill="1" applyBorder="1" applyAlignment="1">
      <alignment horizontal="center" wrapText="1"/>
    </xf>
  </cellXfs>
  <cellStyles count="9">
    <cellStyle name="Komma" xfId="1" builtinId="3"/>
    <cellStyle name="Komma 2" xfId="2" xr:uid="{00000000-0005-0000-0000-000001000000}"/>
    <cellStyle name="Procent 2" xfId="3" xr:uid="{00000000-0005-0000-0000-000002000000}"/>
    <cellStyle name="Procent 3" xfId="4" xr:uid="{00000000-0005-0000-0000-000003000000}"/>
    <cellStyle name="Standaard" xfId="0" builtinId="0"/>
    <cellStyle name="Standaard 2" xfId="5" xr:uid="{00000000-0005-0000-0000-000005000000}"/>
    <cellStyle name="Standaard 3" xfId="6" xr:uid="{00000000-0005-0000-0000-000006000000}"/>
    <cellStyle name="Standaard_Blad1" xfId="7" xr:uid="{00000000-0005-0000-0000-000007000000}"/>
    <cellStyle name="Standaard_KANSARM" xfId="8" xr:uid="{00000000-0005-0000-0000-000008000000}"/>
  </cellStyles>
  <dxfs count="1"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311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3" sqref="B3"/>
    </sheetView>
  </sheetViews>
  <sheetFormatPr defaultRowHeight="13.2" x14ac:dyDescent="0.25"/>
  <cols>
    <col min="1" max="1" width="6.6640625" bestFit="1" customWidth="1"/>
    <col min="2" max="2" width="27.6640625" bestFit="1" customWidth="1"/>
    <col min="3" max="3" width="10.109375" customWidth="1"/>
    <col min="4" max="5" width="14.88671875" bestFit="1" customWidth="1"/>
    <col min="6" max="6" width="13.5546875" bestFit="1" customWidth="1"/>
    <col min="7" max="7" width="13.5546875" customWidth="1"/>
    <col min="8" max="8" width="13.5546875" bestFit="1" customWidth="1"/>
    <col min="9" max="9" width="15.33203125" bestFit="1" customWidth="1"/>
    <col min="10" max="10" width="16" customWidth="1"/>
    <col min="11" max="11" width="14.88671875" bestFit="1" customWidth="1"/>
    <col min="12" max="13" width="12" bestFit="1" customWidth="1"/>
    <col min="14" max="14" width="14.88671875" customWidth="1"/>
    <col min="15" max="17" width="10.88671875" customWidth="1"/>
    <col min="18" max="18" width="11.5546875" bestFit="1" customWidth="1"/>
    <col min="19" max="19" width="15" customWidth="1"/>
    <col min="20" max="20" width="14.88671875" bestFit="1" customWidth="1"/>
    <col min="21" max="21" width="10.109375" bestFit="1" customWidth="1"/>
    <col min="22" max="23" width="17.6640625" bestFit="1" customWidth="1"/>
    <col min="24" max="24" width="11.5546875" bestFit="1" customWidth="1"/>
    <col min="25" max="25" width="11.6640625" customWidth="1"/>
    <col min="26" max="26" width="14.88671875" bestFit="1" customWidth="1"/>
    <col min="27" max="27" width="16.44140625" bestFit="1" customWidth="1"/>
    <col min="28" max="28" width="16.6640625" bestFit="1" customWidth="1"/>
    <col min="29" max="29" width="12.6640625" bestFit="1" customWidth="1"/>
    <col min="30" max="30" width="12.6640625" customWidth="1"/>
    <col min="31" max="32" width="14.88671875" bestFit="1" customWidth="1"/>
    <col min="33" max="33" width="10.109375" bestFit="1" customWidth="1"/>
    <col min="34" max="34" width="11.44140625" bestFit="1" customWidth="1"/>
    <col min="35" max="35" width="12.6640625" bestFit="1" customWidth="1"/>
    <col min="36" max="37" width="14.88671875" bestFit="1" customWidth="1"/>
    <col min="38" max="38" width="10.109375" bestFit="1" customWidth="1"/>
    <col min="39" max="39" width="10.33203125" customWidth="1"/>
    <col min="40" max="40" width="11.5546875" bestFit="1" customWidth="1"/>
    <col min="41" max="41" width="13.5546875" bestFit="1" customWidth="1"/>
    <col min="42" max="42" width="10.44140625" customWidth="1"/>
    <col min="43" max="43" width="13.5546875" customWidth="1"/>
    <col min="44" max="44" width="13.5546875" bestFit="1" customWidth="1"/>
    <col min="45" max="45" width="11.44140625" customWidth="1"/>
    <col min="46" max="46" width="11.5546875" bestFit="1" customWidth="1"/>
    <col min="47" max="47" width="14.6640625" customWidth="1"/>
    <col min="48" max="48" width="10.44140625" customWidth="1"/>
    <col min="49" max="49" width="11.5546875" bestFit="1" customWidth="1"/>
    <col min="50" max="50" width="14.88671875" customWidth="1"/>
    <col min="51" max="51" width="10" customWidth="1"/>
    <col min="52" max="52" width="11.5546875" bestFit="1" customWidth="1"/>
    <col min="53" max="53" width="13.5546875" bestFit="1" customWidth="1"/>
    <col min="54" max="54" width="14.88671875" bestFit="1" customWidth="1"/>
    <col min="55" max="55" width="9" bestFit="1" customWidth="1"/>
    <col min="56" max="56" width="17.33203125" customWidth="1"/>
    <col min="57" max="57" width="16.44140625" bestFit="1" customWidth="1"/>
    <col min="58" max="58" width="13.6640625" customWidth="1"/>
    <col min="59" max="59" width="16.88671875" customWidth="1"/>
    <col min="60" max="60" width="12.88671875" customWidth="1"/>
    <col min="61" max="61" width="13.109375" bestFit="1" customWidth="1"/>
    <col min="62" max="62" width="17.33203125" customWidth="1"/>
    <col min="63" max="63" width="9.6640625" bestFit="1" customWidth="1"/>
    <col min="64" max="64" width="13.5546875" customWidth="1"/>
    <col min="65" max="65" width="10.44140625" customWidth="1"/>
    <col min="66" max="66" width="11.33203125" customWidth="1"/>
    <col min="67" max="67" width="16.44140625" bestFit="1" customWidth="1"/>
    <col min="68" max="68" width="22.88671875" customWidth="1"/>
    <col min="69" max="69" width="12.109375" bestFit="1" customWidth="1"/>
    <col min="70" max="70" width="12.33203125" customWidth="1"/>
    <col min="71" max="71" width="21.33203125" customWidth="1"/>
    <col min="72" max="72" width="10.109375" bestFit="1" customWidth="1"/>
  </cols>
  <sheetData>
    <row r="1" spans="1:72" ht="24.6" x14ac:dyDescent="0.4">
      <c r="A1" s="177" t="s">
        <v>664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  <c r="AG1" s="177"/>
      <c r="AH1" s="177"/>
      <c r="AI1" s="177"/>
      <c r="AJ1" s="177"/>
      <c r="AK1" s="177"/>
      <c r="AL1" s="177"/>
      <c r="AM1" s="177"/>
      <c r="AN1" s="177"/>
      <c r="AO1" s="177"/>
      <c r="AP1" s="177"/>
      <c r="AQ1" s="177"/>
      <c r="AR1" s="177"/>
      <c r="AS1" s="177"/>
      <c r="AT1" s="177"/>
      <c r="AU1" s="177"/>
      <c r="AV1" s="177"/>
      <c r="AW1" s="177"/>
      <c r="AX1" s="177"/>
      <c r="AY1" s="177"/>
      <c r="AZ1" s="177"/>
      <c r="BA1" s="177"/>
      <c r="BB1" s="177"/>
      <c r="BC1" s="177"/>
      <c r="BD1" s="177"/>
      <c r="BE1" s="177"/>
      <c r="BF1" s="177"/>
      <c r="BG1" s="177"/>
      <c r="BH1" s="177"/>
      <c r="BI1" s="177"/>
      <c r="BJ1" s="177"/>
      <c r="BK1" s="177"/>
      <c r="BL1" s="177"/>
      <c r="BM1" s="177"/>
      <c r="BN1" s="177"/>
      <c r="BO1" s="177"/>
      <c r="BP1" s="177"/>
      <c r="BQ1" s="177"/>
      <c r="BR1" s="177"/>
      <c r="BS1" s="177"/>
      <c r="BT1" s="177"/>
    </row>
    <row r="2" spans="1:72" ht="15.6" x14ac:dyDescent="0.3">
      <c r="B2" s="10" t="s">
        <v>670</v>
      </c>
    </row>
    <row r="3" spans="1:72" ht="15.6" x14ac:dyDescent="0.3">
      <c r="A3" s="9"/>
      <c r="B3" s="171">
        <v>2864554000</v>
      </c>
      <c r="D3" s="172" t="s">
        <v>650</v>
      </c>
      <c r="E3" s="173"/>
      <c r="F3" s="173"/>
      <c r="G3" s="173"/>
      <c r="H3" s="173"/>
      <c r="I3" s="173"/>
      <c r="J3" s="173"/>
      <c r="K3" s="174"/>
      <c r="L3" s="175" t="s">
        <v>654</v>
      </c>
      <c r="M3" s="175"/>
      <c r="N3" s="175"/>
      <c r="O3" s="175"/>
      <c r="P3" s="175"/>
      <c r="Q3" s="175"/>
      <c r="R3" s="175"/>
      <c r="S3" s="175"/>
      <c r="T3" s="175"/>
      <c r="U3" s="175"/>
      <c r="V3" s="172" t="s">
        <v>655</v>
      </c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4"/>
      <c r="AH3" s="172" t="s">
        <v>653</v>
      </c>
      <c r="AI3" s="175"/>
      <c r="AJ3" s="175"/>
      <c r="AK3" s="175"/>
      <c r="AL3" s="175"/>
      <c r="AM3" s="172" t="s">
        <v>657</v>
      </c>
      <c r="AN3" s="173"/>
      <c r="AO3" s="173"/>
      <c r="AP3" s="173"/>
      <c r="AQ3" s="173"/>
      <c r="AR3" s="173"/>
      <c r="AS3" s="173"/>
      <c r="AT3" s="173"/>
      <c r="AU3" s="173"/>
      <c r="AV3" s="173"/>
      <c r="AW3" s="173"/>
      <c r="AX3" s="173"/>
      <c r="AY3" s="173"/>
      <c r="AZ3" s="173"/>
      <c r="BA3" s="173"/>
      <c r="BB3" s="173"/>
      <c r="BC3" s="174"/>
      <c r="BD3" s="188" t="s">
        <v>632</v>
      </c>
      <c r="BE3" s="187" t="s">
        <v>618</v>
      </c>
      <c r="BF3" s="187"/>
      <c r="BG3" s="187"/>
      <c r="BH3" s="187"/>
      <c r="BI3" s="187"/>
      <c r="BJ3" s="188" t="s">
        <v>631</v>
      </c>
      <c r="BK3" s="184" t="s">
        <v>624</v>
      </c>
      <c r="BL3" s="185"/>
      <c r="BM3" s="185"/>
      <c r="BN3" s="185"/>
      <c r="BO3" s="185"/>
      <c r="BP3" s="185"/>
      <c r="BQ3" s="185"/>
      <c r="BR3" s="186"/>
      <c r="BS3" s="180" t="s">
        <v>668</v>
      </c>
      <c r="BT3" s="182" t="s">
        <v>633</v>
      </c>
    </row>
    <row r="4" spans="1:72" ht="14.25" customHeight="1" x14ac:dyDescent="0.3">
      <c r="A4" s="11"/>
      <c r="B4" s="8"/>
      <c r="C4" s="12" t="s">
        <v>595</v>
      </c>
      <c r="D4" s="141">
        <v>0.29916799999999999</v>
      </c>
      <c r="E4" s="142">
        <v>5.3433000000000001E-2</v>
      </c>
      <c r="F4" s="143">
        <v>1.5956000000000001E-2</v>
      </c>
      <c r="G4" s="142">
        <v>1.1167E-2</v>
      </c>
      <c r="H4" s="142">
        <v>1.9945000000000001E-2</v>
      </c>
      <c r="I4" s="143">
        <v>9.972E-3</v>
      </c>
      <c r="J4" s="144">
        <f>SUM(D4:I4)</f>
        <v>0.40964099999999998</v>
      </c>
      <c r="K4" s="176" t="s">
        <v>599</v>
      </c>
      <c r="L4" s="11"/>
      <c r="M4" s="11"/>
      <c r="N4" s="143">
        <v>3.9889000000000001E-2</v>
      </c>
      <c r="O4" s="145"/>
      <c r="P4" s="145"/>
      <c r="Q4" s="145"/>
      <c r="R4" s="145"/>
      <c r="S4" s="143">
        <v>3.9889000000000001E-2</v>
      </c>
      <c r="T4" s="147">
        <f>N4+S4</f>
        <v>7.9778000000000002E-2</v>
      </c>
      <c r="U4" s="178" t="s">
        <v>599</v>
      </c>
      <c r="V4" s="51"/>
      <c r="W4" s="11"/>
      <c r="X4" s="11"/>
      <c r="Y4" s="11"/>
      <c r="Z4" s="146">
        <v>0.189474</v>
      </c>
      <c r="AA4" s="145"/>
      <c r="AB4" s="145"/>
      <c r="AC4" s="145"/>
      <c r="AD4" s="145"/>
      <c r="AE4" s="143">
        <v>0.111689</v>
      </c>
      <c r="AF4" s="147">
        <f>Z4+AE4</f>
        <v>0.30116300000000001</v>
      </c>
      <c r="AG4" s="178" t="s">
        <v>599</v>
      </c>
      <c r="AH4" s="11"/>
      <c r="AI4" s="11"/>
      <c r="AJ4" s="143">
        <v>5.9833999999999998E-2</v>
      </c>
      <c r="AK4" s="147">
        <f>AJ4</f>
        <v>5.9833999999999998E-2</v>
      </c>
      <c r="AL4" s="178" t="s">
        <v>599</v>
      </c>
      <c r="AM4" s="51"/>
      <c r="AN4" s="11"/>
      <c r="AO4" s="143">
        <v>9.972E-3</v>
      </c>
      <c r="AP4" s="148"/>
      <c r="AQ4" s="145"/>
      <c r="AR4" s="146">
        <v>2.9916999999999999E-2</v>
      </c>
      <c r="AS4" s="145"/>
      <c r="AT4" s="145"/>
      <c r="AU4" s="146">
        <v>3.9889000000000001E-2</v>
      </c>
      <c r="AV4" s="148"/>
      <c r="AW4" s="145"/>
      <c r="AX4" s="146">
        <v>3.9889000000000001E-2</v>
      </c>
      <c r="AY4" s="145"/>
      <c r="AZ4" s="145"/>
      <c r="BA4" s="146">
        <v>2.9916999999999999E-2</v>
      </c>
      <c r="BB4" s="147">
        <f>AO4+AR4+AU4+AX4+BA4</f>
        <v>0.14958399999999999</v>
      </c>
      <c r="BC4" s="178" t="s">
        <v>599</v>
      </c>
      <c r="BD4" s="188"/>
      <c r="BE4" s="11"/>
      <c r="BF4" s="11"/>
      <c r="BG4" s="11"/>
      <c r="BH4" s="11"/>
      <c r="BI4" s="11"/>
      <c r="BJ4" s="188"/>
      <c r="BK4" s="51"/>
      <c r="BL4" s="11"/>
      <c r="BM4" s="135"/>
      <c r="BN4" s="88"/>
      <c r="BO4" s="11"/>
      <c r="BP4" s="11"/>
      <c r="BQ4" s="11"/>
      <c r="BR4" s="52"/>
      <c r="BS4" s="180"/>
      <c r="BT4" s="182"/>
    </row>
    <row r="5" spans="1:72" ht="42.75" customHeight="1" thickBot="1" x14ac:dyDescent="0.3">
      <c r="A5" s="14" t="s">
        <v>0</v>
      </c>
      <c r="B5" s="15" t="s">
        <v>1</v>
      </c>
      <c r="C5" s="111" t="s">
        <v>665</v>
      </c>
      <c r="D5" s="23" t="s">
        <v>596</v>
      </c>
      <c r="E5" s="140" t="s">
        <v>651</v>
      </c>
      <c r="F5" s="7" t="s">
        <v>299</v>
      </c>
      <c r="G5" s="140" t="s">
        <v>652</v>
      </c>
      <c r="H5" s="26" t="s">
        <v>597</v>
      </c>
      <c r="I5" s="7" t="s">
        <v>598</v>
      </c>
      <c r="J5" s="29" t="s">
        <v>594</v>
      </c>
      <c r="K5" s="176"/>
      <c r="L5" s="34" t="s">
        <v>602</v>
      </c>
      <c r="M5" s="37" t="s">
        <v>601</v>
      </c>
      <c r="N5" s="7" t="s">
        <v>600</v>
      </c>
      <c r="O5" s="134" t="s">
        <v>647</v>
      </c>
      <c r="P5" s="134" t="s">
        <v>648</v>
      </c>
      <c r="Q5" s="134" t="s">
        <v>649</v>
      </c>
      <c r="R5" s="37" t="s">
        <v>297</v>
      </c>
      <c r="S5" s="30" t="s">
        <v>600</v>
      </c>
      <c r="T5" s="79" t="s">
        <v>594</v>
      </c>
      <c r="U5" s="179"/>
      <c r="V5" s="53" t="s">
        <v>603</v>
      </c>
      <c r="W5" s="54" t="s">
        <v>604</v>
      </c>
      <c r="X5" s="37" t="s">
        <v>298</v>
      </c>
      <c r="Y5" s="37" t="s">
        <v>605</v>
      </c>
      <c r="Z5" s="30" t="s">
        <v>600</v>
      </c>
      <c r="AA5" s="61" t="s">
        <v>606</v>
      </c>
      <c r="AB5" s="62" t="s">
        <v>607</v>
      </c>
      <c r="AC5" s="62" t="s">
        <v>300</v>
      </c>
      <c r="AD5" s="102" t="s">
        <v>634</v>
      </c>
      <c r="AE5" s="7" t="s">
        <v>600</v>
      </c>
      <c r="AF5" s="79" t="s">
        <v>594</v>
      </c>
      <c r="AG5" s="179"/>
      <c r="AH5" s="68" t="s">
        <v>608</v>
      </c>
      <c r="AI5" s="69" t="s">
        <v>609</v>
      </c>
      <c r="AJ5" s="7" t="s">
        <v>600</v>
      </c>
      <c r="AK5" s="79" t="s">
        <v>594</v>
      </c>
      <c r="AL5" s="179"/>
      <c r="AM5" s="106" t="s">
        <v>635</v>
      </c>
      <c r="AN5" s="107" t="s">
        <v>636</v>
      </c>
      <c r="AO5" s="7" t="s">
        <v>600</v>
      </c>
      <c r="AP5" s="75" t="s">
        <v>610</v>
      </c>
      <c r="AQ5" s="76" t="s">
        <v>611</v>
      </c>
      <c r="AR5" s="80" t="s">
        <v>600</v>
      </c>
      <c r="AS5" s="34" t="s">
        <v>612</v>
      </c>
      <c r="AT5" s="34" t="s">
        <v>613</v>
      </c>
      <c r="AU5" s="17" t="s">
        <v>600</v>
      </c>
      <c r="AV5" s="84" t="s">
        <v>614</v>
      </c>
      <c r="AW5" s="85" t="s">
        <v>615</v>
      </c>
      <c r="AX5" s="83" t="s">
        <v>600</v>
      </c>
      <c r="AY5" s="34" t="s">
        <v>616</v>
      </c>
      <c r="AZ5" s="34" t="s">
        <v>617</v>
      </c>
      <c r="BA5" s="83" t="s">
        <v>600</v>
      </c>
      <c r="BB5" s="79" t="s">
        <v>594</v>
      </c>
      <c r="BC5" s="179"/>
      <c r="BD5" s="189"/>
      <c r="BE5" s="7" t="s">
        <v>619</v>
      </c>
      <c r="BF5" s="7" t="s">
        <v>623</v>
      </c>
      <c r="BG5" s="7" t="s">
        <v>620</v>
      </c>
      <c r="BH5" s="61" t="s">
        <v>621</v>
      </c>
      <c r="BI5" s="7" t="s">
        <v>622</v>
      </c>
      <c r="BJ5" s="189"/>
      <c r="BK5" s="101" t="s">
        <v>666</v>
      </c>
      <c r="BL5" s="16" t="s">
        <v>625</v>
      </c>
      <c r="BM5" s="136" t="s">
        <v>667</v>
      </c>
      <c r="BN5" s="89" t="s">
        <v>626</v>
      </c>
      <c r="BO5" s="7" t="s">
        <v>627</v>
      </c>
      <c r="BP5" s="18" t="s">
        <v>628</v>
      </c>
      <c r="BQ5" s="95" t="s">
        <v>629</v>
      </c>
      <c r="BR5" s="71" t="s">
        <v>630</v>
      </c>
      <c r="BS5" s="181"/>
      <c r="BT5" s="183"/>
    </row>
    <row r="6" spans="1:72" ht="16.2" thickBot="1" x14ac:dyDescent="0.35">
      <c r="A6" s="19"/>
      <c r="B6" s="20" t="s">
        <v>594</v>
      </c>
      <c r="C6" s="35">
        <f>SUM(C7:C306)</f>
        <v>6653062</v>
      </c>
      <c r="D6" s="24">
        <f t="shared" ref="D6:I6" si="0">$B$3*D4</f>
        <v>856982891.07200003</v>
      </c>
      <c r="E6" s="27">
        <f t="shared" si="0"/>
        <v>153061713.882</v>
      </c>
      <c r="F6" s="21">
        <f t="shared" si="0"/>
        <v>45706823.624000005</v>
      </c>
      <c r="G6" s="21">
        <f t="shared" si="0"/>
        <v>31988474.517999999</v>
      </c>
      <c r="H6" s="27">
        <f t="shared" si="0"/>
        <v>57133529.530000001</v>
      </c>
      <c r="I6" s="21">
        <f t="shared" si="0"/>
        <v>28565332.487999998</v>
      </c>
      <c r="J6" s="27">
        <f t="shared" ref="J6" si="1">SUM(D6:I6)</f>
        <v>1173438765.1139998</v>
      </c>
      <c r="K6" s="48">
        <f t="shared" ref="K6" si="2">J6/C6</f>
        <v>176.3757447494101</v>
      </c>
      <c r="L6" s="35">
        <f>SUM(L7:L306)</f>
        <v>3107616</v>
      </c>
      <c r="M6" s="38">
        <f>SUM(M7:M306)</f>
        <v>1.0000000000000004</v>
      </c>
      <c r="N6" s="22">
        <f>$B$3*N4</f>
        <v>114264194.506</v>
      </c>
      <c r="O6" s="41">
        <f>SUM(O7:O306)</f>
        <v>730237</v>
      </c>
      <c r="P6" s="41">
        <f>SUM(P7:P306)</f>
        <v>412892</v>
      </c>
      <c r="Q6" s="41">
        <f>SUM(Q7:Q306)</f>
        <v>936683</v>
      </c>
      <c r="R6" s="47">
        <f>SUM(R7:R306)</f>
        <v>0.99999999999999944</v>
      </c>
      <c r="S6" s="31">
        <f>$B$3*S4</f>
        <v>114264194.506</v>
      </c>
      <c r="T6" s="22">
        <f t="shared" ref="T6" si="3">N6+S6</f>
        <v>228528389.01199999</v>
      </c>
      <c r="U6" s="22">
        <f t="shared" ref="U6" si="4">T6/C6</f>
        <v>34.34935508071321</v>
      </c>
      <c r="V6" s="55">
        <f>SUM(V7:V306)</f>
        <v>28363803806.909988</v>
      </c>
      <c r="W6" s="56">
        <f>SUM(W7:W306)</f>
        <v>1629.9738361315519</v>
      </c>
      <c r="X6" s="60">
        <f>SUM(X7:X306)</f>
        <v>0.99999999999999978</v>
      </c>
      <c r="Y6" s="103">
        <f t="shared" ref="Y6" si="5">V6/C6</f>
        <v>4263.2706274058455</v>
      </c>
      <c r="Z6" s="22">
        <f>$B$3*Z4</f>
        <v>542758504.59599996</v>
      </c>
      <c r="AA6" s="64">
        <f>SUM(AA7:AA306)</f>
        <v>8142687805.8690023</v>
      </c>
      <c r="AB6" s="56">
        <f>SUM(AB7:AB306)</f>
        <v>5830.0006481876389</v>
      </c>
      <c r="AC6" s="56">
        <f>SUM(AC7:AC306)</f>
        <v>0.99999999999999989</v>
      </c>
      <c r="AD6" s="103">
        <f t="shared" ref="AD6" si="6">AA6/C6</f>
        <v>1223.900785212734</v>
      </c>
      <c r="AE6" s="22">
        <f>$B$3*AE4</f>
        <v>319939171.70599997</v>
      </c>
      <c r="AF6" s="65">
        <f t="shared" ref="AF6" si="7">Z6+AE6</f>
        <v>862697676.30199993</v>
      </c>
      <c r="AG6" s="66">
        <f t="shared" ref="AG6" si="8">AF6/C6</f>
        <v>129.6692675195271</v>
      </c>
      <c r="AH6" s="55">
        <f>SUM(AH7:AH306)</f>
        <v>939038.9814000004</v>
      </c>
      <c r="AI6" s="56">
        <f>SUM(AI7:AI306)</f>
        <v>0.99999999999999956</v>
      </c>
      <c r="AJ6" s="22">
        <f>$B$3*AJ4</f>
        <v>171397724.03599998</v>
      </c>
      <c r="AK6" s="65">
        <f t="shared" ref="AK6" si="9">AJ6</f>
        <v>171397724.03599998</v>
      </c>
      <c r="AL6" s="22">
        <f t="shared" ref="AL6" si="10">AK6/C6</f>
        <v>25.762231591408586</v>
      </c>
      <c r="AM6" s="72">
        <f>SUM(AM7:AM306)</f>
        <v>898901.27777777752</v>
      </c>
      <c r="AN6" s="60">
        <f>SUM(AN7:AN306)</f>
        <v>1.0000000000000002</v>
      </c>
      <c r="AO6" s="22">
        <f>$B$3*AO4</f>
        <v>28565332.487999998</v>
      </c>
      <c r="AP6" s="78">
        <f>SUM(AP7:AP306)</f>
        <v>8829.6666666666624</v>
      </c>
      <c r="AQ6" s="60">
        <f>SUM(AQ7:AQ306)</f>
        <v>0.99999999999999944</v>
      </c>
      <c r="AR6" s="31">
        <f>$B$3*AR4</f>
        <v>85698862.017999992</v>
      </c>
      <c r="AS6" s="78">
        <f>SUM(AS7:AS306)</f>
        <v>55666.916666666701</v>
      </c>
      <c r="AT6" s="60">
        <f>SUM(AT7:AT306)</f>
        <v>1.0000000000000002</v>
      </c>
      <c r="AU6" s="31">
        <f>$B$3*AU4</f>
        <v>114264194.506</v>
      </c>
      <c r="AV6" s="78">
        <f>SUM(AV7:AV306)</f>
        <v>37568.722222222248</v>
      </c>
      <c r="AW6" s="60">
        <f>SUM(AW7:AW306)</f>
        <v>0.99999999999999967</v>
      </c>
      <c r="AX6" s="31">
        <f>$B$3*AX4</f>
        <v>114264194.506</v>
      </c>
      <c r="AY6" s="78">
        <f>SUM(AY7:AY306)</f>
        <v>92685</v>
      </c>
      <c r="AZ6" s="60">
        <f>SUM(AZ7:AZ306)</f>
        <v>1</v>
      </c>
      <c r="BA6" s="31">
        <f>$B$3*BA4</f>
        <v>85698862.017999992</v>
      </c>
      <c r="BB6" s="65">
        <f t="shared" ref="BB6" si="11">BA6+AX6+AU6+AR6+AO6</f>
        <v>428491445.53599995</v>
      </c>
      <c r="BC6" s="66">
        <f t="shared" ref="BC6" si="12">BB6/C6</f>
        <v>64.405148416774111</v>
      </c>
      <c r="BD6" s="92">
        <f>SUM(BD7:BD306)</f>
        <v>2864553999.9999995</v>
      </c>
      <c r="BE6" s="22">
        <f>SUM(BE7:BE306)</f>
        <v>1480954248</v>
      </c>
      <c r="BF6" s="22">
        <f>SUM(BF7:BF306)</f>
        <v>499450.91571763624</v>
      </c>
      <c r="BG6" s="22">
        <f>SUM(BG7:BG306)</f>
        <v>1384099202.9157166</v>
      </c>
      <c r="BH6" s="60">
        <f>SUM(BH7:BH306)</f>
        <v>0.99999999999999978</v>
      </c>
      <c r="BI6" s="22">
        <f>BF6*-1</f>
        <v>-499450.91571763624</v>
      </c>
      <c r="BJ6" s="92">
        <f>SUM(BJ7:BJ306)</f>
        <v>2864554000</v>
      </c>
      <c r="BK6" s="90"/>
      <c r="BL6" s="22">
        <f>SUM(BL7:BL306)</f>
        <v>-5888967.5724353176</v>
      </c>
      <c r="BM6" s="137"/>
      <c r="BN6" s="31">
        <f>SUM(BN7:BN306)</f>
        <v>0</v>
      </c>
      <c r="BO6" s="65">
        <f t="shared" ref="BO6" si="13">BJ6+BL6+BN6</f>
        <v>2858665032.4275646</v>
      </c>
      <c r="BP6" s="22">
        <f>SUM(BP7:BP306)</f>
        <v>2816105416.9616623</v>
      </c>
      <c r="BQ6" s="60">
        <f>SUM(BQ7:BQ306)</f>
        <v>1.0000000000000009</v>
      </c>
      <c r="BR6" s="66">
        <f>BL6*-1</f>
        <v>5888967.5724353176</v>
      </c>
      <c r="BS6" s="94">
        <f>SUM(BS7:BS306)</f>
        <v>2864554000</v>
      </c>
      <c r="BT6" s="98">
        <f t="shared" ref="BT6" si="14">BS6/C6</f>
        <v>430.56174735783316</v>
      </c>
    </row>
    <row r="7" spans="1:72" ht="15.6" x14ac:dyDescent="0.3">
      <c r="A7" s="2" t="s">
        <v>498</v>
      </c>
      <c r="B7" s="13" t="s">
        <v>199</v>
      </c>
      <c r="C7" s="36">
        <v>87978</v>
      </c>
      <c r="D7" s="25">
        <v>0</v>
      </c>
      <c r="E7" s="28">
        <f>C7/($C$7+$C$147+$C$98+$C$81+$C$186+$C$208+$C$231+$C$247+$C$265)*$E$6</f>
        <v>20446094.237299591</v>
      </c>
      <c r="F7" s="4">
        <v>0</v>
      </c>
      <c r="G7" s="28">
        <v>0</v>
      </c>
      <c r="H7" s="28">
        <v>0</v>
      </c>
      <c r="I7" s="4">
        <v>0</v>
      </c>
      <c r="J7" s="28">
        <f t="shared" ref="J7:J70" si="15">SUM(D7:I7)</f>
        <v>20446094.237299591</v>
      </c>
      <c r="K7" s="49">
        <f t="shared" ref="K7:K70" si="16">J7/C7</f>
        <v>232.40007998931085</v>
      </c>
      <c r="L7" s="39">
        <v>42581</v>
      </c>
      <c r="M7" s="40">
        <f t="shared" ref="M7:M70" si="17">L7/$L$6</f>
        <v>1.3702143379362186E-2</v>
      </c>
      <c r="N7" s="1">
        <f t="shared" ref="N7:N70" si="18">$N$6*M7</f>
        <v>1565664.3762485408</v>
      </c>
      <c r="O7" s="42">
        <v>12860</v>
      </c>
      <c r="P7" s="43">
        <v>7411</v>
      </c>
      <c r="Q7" s="43">
        <f t="shared" ref="Q7:Q70" si="19">O7+P7/2</f>
        <v>16565.5</v>
      </c>
      <c r="R7" s="44">
        <f t="shared" ref="R7:R70" si="20">Q7/$Q$6</f>
        <v>1.7685278797629506E-2</v>
      </c>
      <c r="S7" s="32">
        <f t="shared" ref="S7:S70" si="21">$S$6*R7</f>
        <v>2020794.1364251757</v>
      </c>
      <c r="T7" s="45">
        <f t="shared" ref="T7:T70" si="22">N7+S7</f>
        <v>3586458.5126737165</v>
      </c>
      <c r="U7" s="50">
        <f t="shared" ref="U7:U70" si="23">T7/C7</f>
        <v>40.765401721722661</v>
      </c>
      <c r="V7" s="57">
        <v>368170354.58999997</v>
      </c>
      <c r="W7" s="58">
        <f t="shared" ref="W7:W70" si="24">C7*C7/V7</f>
        <v>21.023225763572199</v>
      </c>
      <c r="X7" s="44">
        <f t="shared" ref="X7:X70" si="25">W7/$W$6</f>
        <v>1.2897891547429388E-2</v>
      </c>
      <c r="Y7" s="100">
        <f t="shared" ref="Y7:Y70" si="26">V7/C7</f>
        <v>4184.8002294891903</v>
      </c>
      <c r="Z7" s="32">
        <f t="shared" ref="Z7:Z70" si="27">$Z$6*X7</f>
        <v>7000440.3287241627</v>
      </c>
      <c r="AA7" s="63">
        <v>93516847.055999994</v>
      </c>
      <c r="AB7" s="58">
        <f t="shared" ref="AB7:AB70" si="28">C7*C7/AA7</f>
        <v>82.767209627641066</v>
      </c>
      <c r="AC7" s="58">
        <f t="shared" ref="AC7:AC70" si="29">AB7/$AB$6</f>
        <v>1.4196775373150387E-2</v>
      </c>
      <c r="AD7" s="104">
        <f t="shared" ref="AD7:AD70" si="30">AA7/C7</f>
        <v>1062.9571831139604</v>
      </c>
      <c r="AE7" s="5">
        <f t="shared" ref="AE7:AE70" si="31">$AE$6*AC7</f>
        <v>4542104.5537818735</v>
      </c>
      <c r="AF7" s="46">
        <f t="shared" ref="AF7:AF70" si="32">Z7+AE7</f>
        <v>11542544.882506035</v>
      </c>
      <c r="AG7" s="67">
        <f t="shared" ref="AG7:AG70" si="33">AF7/C7</f>
        <v>131.19808227631947</v>
      </c>
      <c r="AH7" s="70">
        <v>4546.6170000000002</v>
      </c>
      <c r="AI7" s="40">
        <f t="shared" ref="AI7:AI70" si="34">AH7/$AH$6</f>
        <v>4.841776635535951E-3</v>
      </c>
      <c r="AJ7" s="5">
        <f t="shared" ref="AJ7:AJ70" si="35">$AJ$6*AI7</f>
        <v>829869.49562154338</v>
      </c>
      <c r="AK7" s="46">
        <f t="shared" ref="AK7:AK70" si="36">AJ7</f>
        <v>829869.49562154338</v>
      </c>
      <c r="AL7" s="50">
        <f t="shared" ref="AL7:AL70" si="37">AK7/C7</f>
        <v>9.4326933508552528</v>
      </c>
      <c r="AM7" s="74">
        <v>12462.527777777777</v>
      </c>
      <c r="AN7" s="44">
        <f t="shared" ref="AN7:AN70" si="38">AM7/$AM$6</f>
        <v>1.3864178509777033E-2</v>
      </c>
      <c r="AO7" s="5">
        <f t="shared" ref="AO7:AO70" si="39">AN7*$AO$6</f>
        <v>396034.86880476528</v>
      </c>
      <c r="AP7" s="108">
        <v>106.33333333333333</v>
      </c>
      <c r="AQ7" s="77">
        <f t="shared" ref="AQ7:AQ70" si="40">AP7/$AP$6</f>
        <v>1.2042734720072489E-2</v>
      </c>
      <c r="AR7" s="32">
        <f t="shared" ref="AR7:AR70" si="41">AQ7*$AR$6</f>
        <v>1032048.66109487</v>
      </c>
      <c r="AS7" s="36">
        <v>881.5</v>
      </c>
      <c r="AT7" s="81">
        <f t="shared" ref="AT7:AT70" si="42">AS7/$AS$6</f>
        <v>1.5835258224888203E-2</v>
      </c>
      <c r="AU7" s="6">
        <f t="shared" ref="AU7:AU70" si="43">AT7*$AU$6</f>
        <v>1809403.025861362</v>
      </c>
      <c r="AV7" s="110">
        <v>626.47222222222217</v>
      </c>
      <c r="AW7" s="77">
        <f t="shared" ref="AW7:AW70" si="44">AV7/$AV$6</f>
        <v>1.6675366772300231E-2</v>
      </c>
      <c r="AX7" s="73">
        <f t="shared" ref="AX7:AX70" si="45">$AX$6*AW7</f>
        <v>1905397.3523290029</v>
      </c>
      <c r="AY7" s="86">
        <v>1282</v>
      </c>
      <c r="AZ7" s="77">
        <f t="shared" ref="AZ7:AZ70" si="46">AY7/$AY$6</f>
        <v>1.3831795867724012E-2</v>
      </c>
      <c r="BA7" s="73">
        <f t="shared" ref="BA7:BA70" si="47">AZ7*$BA$6</f>
        <v>1185369.1655292225</v>
      </c>
      <c r="BB7" s="46">
        <f t="shared" ref="BB7:BB70" si="48">BA7+AX7+AU7+AR7+AO7</f>
        <v>6328253.0736192232</v>
      </c>
      <c r="BC7" s="67">
        <f t="shared" ref="BC7:BC70" si="49">BB7/C7</f>
        <v>71.92994923298123</v>
      </c>
      <c r="BD7" s="93">
        <f t="shared" ref="BD7:BD70" si="50">J7+T7+AF7+AK7+BB7</f>
        <v>42733220.201720111</v>
      </c>
      <c r="BE7" s="1">
        <v>19562503</v>
      </c>
      <c r="BF7" s="1">
        <f t="shared" ref="BF7:BF70" si="51">IF(BD7&gt;BE7,0,BE7-BD7)</f>
        <v>0</v>
      </c>
      <c r="BG7" s="1">
        <f t="shared" ref="BG7:BG70" si="52">IF(BD7&lt;BE7,0,BD7-BE7)</f>
        <v>23170717.201720111</v>
      </c>
      <c r="BH7" s="87">
        <f t="shared" ref="BH7:BH70" si="53">BG7/$BG$6</f>
        <v>1.6740647746136351E-2</v>
      </c>
      <c r="BI7" s="1">
        <f t="shared" ref="BI7:BI70" si="54">$BI$6*BH7</f>
        <v>-8361.1318465141831</v>
      </c>
      <c r="BJ7" s="93">
        <f t="shared" ref="BJ7:BJ70" si="55">BD7+BF7+BI7</f>
        <v>42724859.069873594</v>
      </c>
      <c r="BK7" s="91">
        <v>7.5</v>
      </c>
      <c r="BL7" s="5">
        <f t="shared" ref="BL7:BL70" si="56">IF(BK7&gt;=5,0,BJ7*(5-BK7)/5*-0.25)</f>
        <v>0</v>
      </c>
      <c r="BM7" s="138">
        <v>944</v>
      </c>
      <c r="BN7" s="32">
        <f t="shared" ref="BN7:BN70" si="57">IF(BM7&gt;=441,0,BJ7*(441-BM7)/441*-0.25)</f>
        <v>0</v>
      </c>
      <c r="BO7" s="46">
        <f t="shared" ref="BO7:BO70" si="58">BJ7+BL7+BN7</f>
        <v>42724859.069873594</v>
      </c>
      <c r="BP7" s="5">
        <f t="shared" ref="BP7:BP70" si="59">IF(BK7&lt;5,0,IF(BM7&lt;441,0,IF(BF7&lt;&gt;0,0,BO7)))</f>
        <v>42724859.069873594</v>
      </c>
      <c r="BQ7" s="96">
        <f t="shared" ref="BQ7:BQ70" si="60">BP7/$BP$6</f>
        <v>1.5171612118118105E-2</v>
      </c>
      <c r="BR7" s="67">
        <f t="shared" ref="BR7:BR70" si="61">$BR$6*BQ7</f>
        <v>89345.131785164223</v>
      </c>
      <c r="BS7" s="97">
        <f>ROUND(BJ7+BL7+BR7,0)</f>
        <v>42814204</v>
      </c>
      <c r="BT7" s="99">
        <f t="shared" ref="BT7:BT70" si="62">BS7/C7</f>
        <v>486.6467071313283</v>
      </c>
    </row>
    <row r="8" spans="1:72" ht="15.6" x14ac:dyDescent="0.3">
      <c r="A8" s="3">
        <v>44084</v>
      </c>
      <c r="B8" s="13" t="s">
        <v>225</v>
      </c>
      <c r="C8" s="36">
        <v>29242</v>
      </c>
      <c r="D8" s="25">
        <v>0</v>
      </c>
      <c r="E8" s="28">
        <v>0</v>
      </c>
      <c r="F8" s="4">
        <v>0</v>
      </c>
      <c r="G8" s="28">
        <v>0</v>
      </c>
      <c r="H8" s="28">
        <v>0</v>
      </c>
      <c r="I8" s="4">
        <v>0</v>
      </c>
      <c r="J8" s="28">
        <f t="shared" si="15"/>
        <v>0</v>
      </c>
      <c r="K8" s="49">
        <f t="shared" si="16"/>
        <v>0</v>
      </c>
      <c r="L8" s="39">
        <v>12937</v>
      </c>
      <c r="M8" s="40">
        <f t="shared" si="17"/>
        <v>4.1629982597592499E-3</v>
      </c>
      <c r="N8" s="1">
        <f t="shared" si="18"/>
        <v>475681.64288127044</v>
      </c>
      <c r="O8" s="43">
        <v>1328</v>
      </c>
      <c r="P8" s="43">
        <v>1267</v>
      </c>
      <c r="Q8" s="43">
        <f t="shared" si="19"/>
        <v>1961.5</v>
      </c>
      <c r="R8" s="44">
        <f t="shared" si="20"/>
        <v>2.094091597691001E-3</v>
      </c>
      <c r="S8" s="32">
        <f t="shared" si="21"/>
        <v>239279.68963194484</v>
      </c>
      <c r="T8" s="46">
        <f t="shared" si="22"/>
        <v>714961.33251321525</v>
      </c>
      <c r="U8" s="5">
        <f t="shared" si="23"/>
        <v>24.449809606498025</v>
      </c>
      <c r="V8" s="59">
        <v>138923841.79000002</v>
      </c>
      <c r="W8" s="58">
        <f t="shared" si="24"/>
        <v>6.1551318548516498</v>
      </c>
      <c r="X8" s="44">
        <f t="shared" si="25"/>
        <v>3.7762151259186725E-3</v>
      </c>
      <c r="Y8" s="100">
        <f t="shared" si="26"/>
        <v>4750.8324256206834</v>
      </c>
      <c r="Z8" s="32">
        <f t="shared" si="27"/>
        <v>2049572.8747764144</v>
      </c>
      <c r="AA8" s="63">
        <v>30664206.855</v>
      </c>
      <c r="AB8" s="58">
        <f t="shared" si="28"/>
        <v>27.885755142581527</v>
      </c>
      <c r="AC8" s="58">
        <f t="shared" si="29"/>
        <v>4.7831478631568105E-3</v>
      </c>
      <c r="AD8" s="105">
        <f t="shared" si="30"/>
        <v>1048.6357586690376</v>
      </c>
      <c r="AE8" s="5">
        <f t="shared" si="31"/>
        <v>1530316.3654857136</v>
      </c>
      <c r="AF8" s="46">
        <f t="shared" si="32"/>
        <v>3579889.2402621279</v>
      </c>
      <c r="AG8" s="67">
        <f t="shared" si="33"/>
        <v>122.42285891054401</v>
      </c>
      <c r="AH8" s="70">
        <v>9183.5604000000003</v>
      </c>
      <c r="AI8" s="40">
        <f t="shared" si="34"/>
        <v>9.7797435270560919E-3</v>
      </c>
      <c r="AJ8" s="5">
        <f t="shared" si="35"/>
        <v>1676225.7821932172</v>
      </c>
      <c r="AK8" s="46">
        <f t="shared" si="36"/>
        <v>1676225.7821932172</v>
      </c>
      <c r="AL8" s="5">
        <f t="shared" si="37"/>
        <v>57.322542308775638</v>
      </c>
      <c r="AM8" s="74">
        <v>2746.25</v>
      </c>
      <c r="AN8" s="44">
        <f t="shared" si="38"/>
        <v>3.055118585201206E-3</v>
      </c>
      <c r="AO8" s="5">
        <f t="shared" si="39"/>
        <v>87270.478176540593</v>
      </c>
      <c r="AP8" s="108">
        <v>22.333333333333332</v>
      </c>
      <c r="AQ8" s="77">
        <f t="shared" si="40"/>
        <v>2.529351806410209E-3</v>
      </c>
      <c r="AR8" s="32">
        <f t="shared" si="41"/>
        <v>216762.57145252754</v>
      </c>
      <c r="AS8" s="36">
        <v>126.16666666666667</v>
      </c>
      <c r="AT8" s="81">
        <f t="shared" si="42"/>
        <v>2.2664568871696672E-3</v>
      </c>
      <c r="AU8" s="6">
        <f t="shared" si="43"/>
        <v>258974.87059501815</v>
      </c>
      <c r="AV8" s="110">
        <v>50.75</v>
      </c>
      <c r="AW8" s="77">
        <f t="shared" si="44"/>
        <v>1.3508577614061333E-3</v>
      </c>
      <c r="AX8" s="73">
        <f t="shared" si="45"/>
        <v>154354.67399925014</v>
      </c>
      <c r="AY8" s="86">
        <v>61</v>
      </c>
      <c r="AZ8" s="77">
        <f t="shared" si="46"/>
        <v>6.5814317311323298E-4</v>
      </c>
      <c r="BA8" s="73">
        <f t="shared" si="47"/>
        <v>56402.120980719636</v>
      </c>
      <c r="BB8" s="46">
        <f t="shared" si="48"/>
        <v>773764.715204056</v>
      </c>
      <c r="BC8" s="67">
        <f t="shared" si="49"/>
        <v>26.460731660079887</v>
      </c>
      <c r="BD8" s="93">
        <f t="shared" si="50"/>
        <v>6744841.0701726172</v>
      </c>
      <c r="BE8" s="1">
        <v>6552077</v>
      </c>
      <c r="BF8" s="1">
        <f t="shared" si="51"/>
        <v>0</v>
      </c>
      <c r="BG8" s="1">
        <f t="shared" si="52"/>
        <v>192764.07017261721</v>
      </c>
      <c r="BH8" s="87">
        <f t="shared" si="53"/>
        <v>1.3927041484204612E-4</v>
      </c>
      <c r="BI8" s="1">
        <f t="shared" si="54"/>
        <v>-69.558736225235009</v>
      </c>
      <c r="BJ8" s="93">
        <f t="shared" si="55"/>
        <v>6744771.5114363916</v>
      </c>
      <c r="BK8" s="91">
        <v>5.9</v>
      </c>
      <c r="BL8" s="5">
        <f t="shared" si="56"/>
        <v>0</v>
      </c>
      <c r="BM8" s="139">
        <v>900</v>
      </c>
      <c r="BN8" s="32">
        <f t="shared" si="57"/>
        <v>0</v>
      </c>
      <c r="BO8" s="46">
        <f t="shared" si="58"/>
        <v>6744771.5114363916</v>
      </c>
      <c r="BP8" s="5">
        <f t="shared" si="59"/>
        <v>6744771.5114363916</v>
      </c>
      <c r="BQ8" s="96">
        <f t="shared" si="60"/>
        <v>2.3950706783957771E-3</v>
      </c>
      <c r="BR8" s="67">
        <f t="shared" si="61"/>
        <v>14104.493558763388</v>
      </c>
      <c r="BS8" s="97">
        <f>ROUND(BJ8+BL8+BR8,0)</f>
        <v>6758876</v>
      </c>
      <c r="BT8" s="99">
        <f t="shared" si="62"/>
        <v>231.13590041720812</v>
      </c>
    </row>
    <row r="9" spans="1:72" ht="15.6" x14ac:dyDescent="0.3">
      <c r="A9" s="3" t="s">
        <v>404</v>
      </c>
      <c r="B9" s="13" t="s">
        <v>105</v>
      </c>
      <c r="C9" s="36">
        <v>30281</v>
      </c>
      <c r="D9" s="25">
        <v>0</v>
      </c>
      <c r="E9" s="28">
        <v>0</v>
      </c>
      <c r="F9" s="4">
        <v>0</v>
      </c>
      <c r="G9" s="28">
        <v>0</v>
      </c>
      <c r="H9" s="28">
        <f>C9/($C$9+$C$59+$C$61+$C$66+$C$73+$C$79+$C$93+$C$104+$C$126+$C$139+$C$166+$C$174+$C$198+$C$213+$C$232+$C$249+$C$259+$C$261+$C$262+$C$267+$C$274)*$H$6</f>
        <v>2369871.0967982239</v>
      </c>
      <c r="I9" s="4">
        <v>0</v>
      </c>
      <c r="J9" s="28">
        <f t="shared" si="15"/>
        <v>2369871.0967982239</v>
      </c>
      <c r="K9" s="49">
        <f t="shared" si="16"/>
        <v>78.262643135901186</v>
      </c>
      <c r="L9" s="39">
        <v>12426</v>
      </c>
      <c r="M9" s="40">
        <f t="shared" si="17"/>
        <v>3.9985635290846746E-3</v>
      </c>
      <c r="N9" s="1">
        <f t="shared" si="18"/>
        <v>456892.64083192905</v>
      </c>
      <c r="O9" s="43">
        <v>4944</v>
      </c>
      <c r="P9" s="43">
        <v>3209.5</v>
      </c>
      <c r="Q9" s="43">
        <f t="shared" si="19"/>
        <v>6548.75</v>
      </c>
      <c r="R9" s="44">
        <f t="shared" si="20"/>
        <v>6.9914261281564839E-3</v>
      </c>
      <c r="S9" s="32">
        <f t="shared" si="21"/>
        <v>798869.67498200294</v>
      </c>
      <c r="T9" s="46">
        <f t="shared" si="22"/>
        <v>1255762.3158139321</v>
      </c>
      <c r="U9" s="5">
        <f t="shared" si="23"/>
        <v>41.470305333837459</v>
      </c>
      <c r="V9" s="59">
        <v>138911781.38999999</v>
      </c>
      <c r="W9" s="58">
        <f t="shared" si="24"/>
        <v>6.6008725237325967</v>
      </c>
      <c r="X9" s="44">
        <f t="shared" si="25"/>
        <v>4.0496800484838297E-3</v>
      </c>
      <c r="Y9" s="100">
        <f t="shared" si="26"/>
        <v>4587.4238430038631</v>
      </c>
      <c r="Z9" s="32">
        <f t="shared" si="27"/>
        <v>2197998.2872073399</v>
      </c>
      <c r="AA9" s="63">
        <v>31690548.458999999</v>
      </c>
      <c r="AB9" s="58">
        <f t="shared" si="28"/>
        <v>28.934146159896855</v>
      </c>
      <c r="AC9" s="58">
        <f t="shared" si="29"/>
        <v>4.9629747758075391E-3</v>
      </c>
      <c r="AD9" s="105">
        <f t="shared" si="30"/>
        <v>1046.5489402265446</v>
      </c>
      <c r="AE9" s="5">
        <f t="shared" si="31"/>
        <v>1587850.038969635</v>
      </c>
      <c r="AF9" s="46">
        <f t="shared" si="32"/>
        <v>3785848.3261769749</v>
      </c>
      <c r="AG9" s="67">
        <f t="shared" si="33"/>
        <v>125.02388712978353</v>
      </c>
      <c r="AH9" s="70">
        <v>4179.9961000000003</v>
      </c>
      <c r="AI9" s="40">
        <f t="shared" si="34"/>
        <v>4.45135525020282E-3</v>
      </c>
      <c r="AJ9" s="5">
        <f t="shared" si="35"/>
        <v>762952.15876046265</v>
      </c>
      <c r="AK9" s="46">
        <f t="shared" si="36"/>
        <v>762952.15876046265</v>
      </c>
      <c r="AL9" s="5">
        <f t="shared" si="37"/>
        <v>25.195738541014585</v>
      </c>
      <c r="AM9" s="74">
        <v>3457.5277777777778</v>
      </c>
      <c r="AN9" s="44">
        <f t="shared" si="38"/>
        <v>3.846393217201025E-3</v>
      </c>
      <c r="AO9" s="5">
        <f t="shared" si="39"/>
        <v>109873.50112893527</v>
      </c>
      <c r="AP9" s="108">
        <v>23.666666666666668</v>
      </c>
      <c r="AQ9" s="77">
        <f t="shared" si="40"/>
        <v>2.6803578844048488E-3</v>
      </c>
      <c r="AR9" s="32">
        <f t="shared" si="41"/>
        <v>229703.62049446951</v>
      </c>
      <c r="AS9" s="36">
        <v>160.58333333333334</v>
      </c>
      <c r="AT9" s="81">
        <f t="shared" si="42"/>
        <v>2.8847175836036647E-3</v>
      </c>
      <c r="AU9" s="6">
        <f t="shared" si="43"/>
        <v>329619.93106776744</v>
      </c>
      <c r="AV9" s="110">
        <v>134.47222222222223</v>
      </c>
      <c r="AW9" s="77">
        <f t="shared" si="44"/>
        <v>3.5793664055649107E-3</v>
      </c>
      <c r="AX9" s="73">
        <f t="shared" si="45"/>
        <v>408993.41917371104</v>
      </c>
      <c r="AY9" s="86">
        <v>126</v>
      </c>
      <c r="AZ9" s="77">
        <f t="shared" si="46"/>
        <v>1.3594432756109402E-3</v>
      </c>
      <c r="BA9" s="73">
        <f t="shared" si="47"/>
        <v>116502.7416978799</v>
      </c>
      <c r="BB9" s="46">
        <f t="shared" si="48"/>
        <v>1194693.2135627631</v>
      </c>
      <c r="BC9" s="67">
        <f t="shared" si="49"/>
        <v>39.45355878480774</v>
      </c>
      <c r="BD9" s="93">
        <f t="shared" si="50"/>
        <v>9369127.1111123562</v>
      </c>
      <c r="BE9" s="1">
        <v>4613481</v>
      </c>
      <c r="BF9" s="1">
        <f t="shared" si="51"/>
        <v>0</v>
      </c>
      <c r="BG9" s="1">
        <f t="shared" si="52"/>
        <v>4755646.1111123562</v>
      </c>
      <c r="BH9" s="87">
        <f t="shared" si="53"/>
        <v>3.4359142040499726E-3</v>
      </c>
      <c r="BI9" s="1">
        <f t="shared" si="54"/>
        <v>-1716.0704955399922</v>
      </c>
      <c r="BJ9" s="93">
        <f t="shared" si="55"/>
        <v>9367411.0406168159</v>
      </c>
      <c r="BK9" s="91">
        <v>8</v>
      </c>
      <c r="BL9" s="5">
        <f t="shared" si="56"/>
        <v>0</v>
      </c>
      <c r="BM9" s="139">
        <v>944.58</v>
      </c>
      <c r="BN9" s="32">
        <f t="shared" si="57"/>
        <v>0</v>
      </c>
      <c r="BO9" s="46">
        <f t="shared" si="58"/>
        <v>9367411.0406168159</v>
      </c>
      <c r="BP9" s="5">
        <f t="shared" si="59"/>
        <v>9367411.0406168159</v>
      </c>
      <c r="BQ9" s="96">
        <f t="shared" si="60"/>
        <v>3.3263708752506341E-3</v>
      </c>
      <c r="BR9" s="67">
        <f t="shared" si="61"/>
        <v>19588.890218244269</v>
      </c>
      <c r="BS9" s="97">
        <f>ROUND(BJ9+BL9+BR9,0)</f>
        <v>9387000</v>
      </c>
      <c r="BT9" s="99">
        <f t="shared" si="62"/>
        <v>309.99636735907006</v>
      </c>
    </row>
    <row r="10" spans="1:72" ht="15.6" x14ac:dyDescent="0.3">
      <c r="A10" s="2" t="s">
        <v>301</v>
      </c>
      <c r="B10" s="13" t="s">
        <v>2</v>
      </c>
      <c r="C10" s="36">
        <v>14455</v>
      </c>
      <c r="D10" s="25">
        <v>0</v>
      </c>
      <c r="E10" s="28">
        <v>0</v>
      </c>
      <c r="F10" s="4">
        <v>0</v>
      </c>
      <c r="G10" s="28">
        <v>0</v>
      </c>
      <c r="H10" s="28">
        <v>0</v>
      </c>
      <c r="I10" s="4">
        <v>0</v>
      </c>
      <c r="J10" s="28">
        <f t="shared" si="15"/>
        <v>0</v>
      </c>
      <c r="K10" s="49">
        <f t="shared" si="16"/>
        <v>0</v>
      </c>
      <c r="L10" s="39">
        <v>10390</v>
      </c>
      <c r="M10" s="40">
        <f t="shared" si="17"/>
        <v>3.3433989270231588E-3</v>
      </c>
      <c r="N10" s="1">
        <f t="shared" si="18"/>
        <v>382030.7853085259</v>
      </c>
      <c r="O10" s="43">
        <v>42</v>
      </c>
      <c r="P10" s="43">
        <v>183</v>
      </c>
      <c r="Q10" s="43">
        <f t="shared" si="19"/>
        <v>133.5</v>
      </c>
      <c r="R10" s="44">
        <f t="shared" si="20"/>
        <v>1.4252420509393253E-4</v>
      </c>
      <c r="S10" s="32">
        <f t="shared" si="21"/>
        <v>16285.413492666141</v>
      </c>
      <c r="T10" s="46">
        <f t="shared" si="22"/>
        <v>398316.19880119205</v>
      </c>
      <c r="U10" s="5">
        <f t="shared" si="23"/>
        <v>27.555600055426638</v>
      </c>
      <c r="V10" s="59">
        <v>83934031.799999997</v>
      </c>
      <c r="W10" s="58">
        <f t="shared" si="24"/>
        <v>2.4894196134636299</v>
      </c>
      <c r="X10" s="44">
        <f t="shared" si="25"/>
        <v>1.5272758115994164E-3</v>
      </c>
      <c r="Y10" s="100">
        <f t="shared" si="26"/>
        <v>5806.574320304393</v>
      </c>
      <c r="Z10" s="32">
        <f t="shared" si="27"/>
        <v>828941.93560934137</v>
      </c>
      <c r="AA10" s="63">
        <v>25295949.999000002</v>
      </c>
      <c r="AB10" s="58">
        <f t="shared" si="28"/>
        <v>8.2600979606719687</v>
      </c>
      <c r="AC10" s="58">
        <f t="shared" si="29"/>
        <v>1.4168262508237918E-3</v>
      </c>
      <c r="AD10" s="105">
        <f t="shared" si="30"/>
        <v>1749.9792458664824</v>
      </c>
      <c r="AE10" s="5">
        <f t="shared" si="31"/>
        <v>453298.21713988128</v>
      </c>
      <c r="AF10" s="46">
        <f t="shared" si="32"/>
        <v>1282240.1527492227</v>
      </c>
      <c r="AG10" s="67">
        <f t="shared" si="33"/>
        <v>88.705648754702366</v>
      </c>
      <c r="AH10" s="70">
        <v>488.29219999999998</v>
      </c>
      <c r="AI10" s="40">
        <f t="shared" si="34"/>
        <v>5.1999140575826979E-4</v>
      </c>
      <c r="AJ10" s="5">
        <f t="shared" si="35"/>
        <v>89125.343465247613</v>
      </c>
      <c r="AK10" s="46">
        <f t="shared" si="36"/>
        <v>89125.343465247613</v>
      </c>
      <c r="AL10" s="5">
        <f t="shared" si="37"/>
        <v>6.1657103746279915</v>
      </c>
      <c r="AM10" s="74">
        <v>1146.1666666666667</v>
      </c>
      <c r="AN10" s="44">
        <f t="shared" si="38"/>
        <v>1.2750751333896948E-3</v>
      </c>
      <c r="AO10" s="5">
        <f t="shared" si="39"/>
        <v>36422.945132457578</v>
      </c>
      <c r="AP10" s="108">
        <v>10</v>
      </c>
      <c r="AQ10" s="77">
        <f t="shared" si="40"/>
        <v>1.1325455849597952E-3</v>
      </c>
      <c r="AR10" s="32">
        <f t="shared" si="41"/>
        <v>97057.867814564583</v>
      </c>
      <c r="AS10" s="36">
        <v>83.5</v>
      </c>
      <c r="AT10" s="81">
        <f t="shared" si="42"/>
        <v>1.4999932635033067E-3</v>
      </c>
      <c r="AU10" s="6">
        <f t="shared" si="43"/>
        <v>171395.52201863154</v>
      </c>
      <c r="AV10" s="110">
        <v>25.833333333333332</v>
      </c>
      <c r="AW10" s="77">
        <f t="shared" si="44"/>
        <v>6.876287455433519E-4</v>
      </c>
      <c r="AX10" s="73">
        <f t="shared" si="45"/>
        <v>78571.344728682336</v>
      </c>
      <c r="AY10" s="86">
        <v>80</v>
      </c>
      <c r="AZ10" s="77">
        <f t="shared" si="46"/>
        <v>8.6313858768948589E-4</v>
      </c>
      <c r="BA10" s="73">
        <f t="shared" si="47"/>
        <v>73969.994728812642</v>
      </c>
      <c r="BB10" s="46">
        <f t="shared" si="48"/>
        <v>457417.67442314868</v>
      </c>
      <c r="BC10" s="67">
        <f t="shared" si="49"/>
        <v>31.644252813777147</v>
      </c>
      <c r="BD10" s="93">
        <f t="shared" si="50"/>
        <v>2227099.3694388112</v>
      </c>
      <c r="BE10" s="1">
        <v>1610630</v>
      </c>
      <c r="BF10" s="1">
        <f t="shared" si="51"/>
        <v>0</v>
      </c>
      <c r="BG10" s="1">
        <f t="shared" si="52"/>
        <v>616469.36943881121</v>
      </c>
      <c r="BH10" s="87">
        <f t="shared" si="53"/>
        <v>4.4539391984343952E-4</v>
      </c>
      <c r="BI10" s="1">
        <f t="shared" si="54"/>
        <v>-222.45240112087333</v>
      </c>
      <c r="BJ10" s="93">
        <f t="shared" si="55"/>
        <v>2226876.9170376905</v>
      </c>
      <c r="BK10" s="91">
        <v>4.9000000000000004</v>
      </c>
      <c r="BL10" s="5">
        <f t="shared" si="56"/>
        <v>-11134.384585188414</v>
      </c>
      <c r="BM10" s="139">
        <v>680</v>
      </c>
      <c r="BN10" s="32">
        <f t="shared" si="57"/>
        <v>0</v>
      </c>
      <c r="BO10" s="46">
        <f t="shared" si="58"/>
        <v>2215742.5324525023</v>
      </c>
      <c r="BP10" s="5">
        <f t="shared" si="59"/>
        <v>0</v>
      </c>
      <c r="BQ10" s="96">
        <f t="shared" si="60"/>
        <v>0</v>
      </c>
      <c r="BR10" s="67">
        <f t="shared" si="61"/>
        <v>0</v>
      </c>
      <c r="BS10" s="97">
        <f>ROUND(BJ10+BL10+BR10,0)-1</f>
        <v>2215742</v>
      </c>
      <c r="BT10" s="99">
        <f t="shared" si="62"/>
        <v>153.2855067450709</v>
      </c>
    </row>
    <row r="11" spans="1:72" ht="15.6" x14ac:dyDescent="0.3">
      <c r="A11" s="3" t="s">
        <v>403</v>
      </c>
      <c r="B11" s="13" t="s">
        <v>104</v>
      </c>
      <c r="C11" s="36">
        <v>13407</v>
      </c>
      <c r="D11" s="25">
        <v>0</v>
      </c>
      <c r="E11" s="28">
        <v>0</v>
      </c>
      <c r="F11" s="4">
        <v>0</v>
      </c>
      <c r="G11" s="28">
        <v>0</v>
      </c>
      <c r="H11" s="28">
        <v>0</v>
      </c>
      <c r="I11" s="4">
        <v>0</v>
      </c>
      <c r="J11" s="28">
        <f t="shared" si="15"/>
        <v>0</v>
      </c>
      <c r="K11" s="49">
        <f t="shared" si="16"/>
        <v>0</v>
      </c>
      <c r="L11" s="39">
        <v>2887</v>
      </c>
      <c r="M11" s="40">
        <f t="shared" si="17"/>
        <v>9.2900795979940893E-4</v>
      </c>
      <c r="N11" s="1">
        <f t="shared" si="18"/>
        <v>106152.34621614189</v>
      </c>
      <c r="O11" s="43">
        <v>0</v>
      </c>
      <c r="P11" s="43">
        <v>281</v>
      </c>
      <c r="Q11" s="43">
        <f t="shared" si="19"/>
        <v>140.5</v>
      </c>
      <c r="R11" s="44">
        <f t="shared" si="20"/>
        <v>1.4999738438724734E-4</v>
      </c>
      <c r="S11" s="32">
        <f t="shared" si="21"/>
        <v>17139.330305015676</v>
      </c>
      <c r="T11" s="46">
        <f t="shared" si="22"/>
        <v>123291.67652115755</v>
      </c>
      <c r="U11" s="5">
        <f t="shared" si="23"/>
        <v>9.1960674663353146</v>
      </c>
      <c r="V11" s="59">
        <v>68781187.24000001</v>
      </c>
      <c r="W11" s="58">
        <f t="shared" si="24"/>
        <v>2.6133257684663365</v>
      </c>
      <c r="X11" s="44">
        <f t="shared" si="25"/>
        <v>1.603293077800925E-3</v>
      </c>
      <c r="Y11" s="100">
        <f t="shared" si="26"/>
        <v>5130.2444424554342</v>
      </c>
      <c r="Z11" s="32">
        <f t="shared" si="27"/>
        <v>870200.95333634829</v>
      </c>
      <c r="AA11" s="63">
        <v>11968515.612</v>
      </c>
      <c r="AB11" s="58">
        <f t="shared" si="28"/>
        <v>15.018374444010377</v>
      </c>
      <c r="AC11" s="58">
        <f t="shared" si="29"/>
        <v>2.5760502185671469E-3</v>
      </c>
      <c r="AD11" s="105">
        <f t="shared" si="30"/>
        <v>892.70646766614448</v>
      </c>
      <c r="AE11" s="5">
        <f t="shared" si="31"/>
        <v>824179.3732014331</v>
      </c>
      <c r="AF11" s="46">
        <f t="shared" si="32"/>
        <v>1694380.3265377814</v>
      </c>
      <c r="AG11" s="67">
        <f t="shared" si="33"/>
        <v>126.38027347936014</v>
      </c>
      <c r="AH11" s="70">
        <v>1097.5179000000001</v>
      </c>
      <c r="AI11" s="40">
        <f t="shared" si="34"/>
        <v>1.1687671350594259E-3</v>
      </c>
      <c r="AJ11" s="5">
        <f t="shared" si="35"/>
        <v>200324.02687726181</v>
      </c>
      <c r="AK11" s="46">
        <f t="shared" si="36"/>
        <v>200324.02687726181</v>
      </c>
      <c r="AL11" s="5">
        <f t="shared" si="37"/>
        <v>14.941748853379714</v>
      </c>
      <c r="AM11" s="74">
        <v>1069.7222222222222</v>
      </c>
      <c r="AN11" s="44">
        <f t="shared" si="38"/>
        <v>1.1900330421898391E-3</v>
      </c>
      <c r="AO11" s="5">
        <f t="shared" si="39"/>
        <v>33993.689521858883</v>
      </c>
      <c r="AP11" s="108">
        <v>5.333333333333333</v>
      </c>
      <c r="AQ11" s="77">
        <f t="shared" si="40"/>
        <v>6.0402431197855734E-4</v>
      </c>
      <c r="AR11" s="32">
        <f t="shared" si="41"/>
        <v>51764.196167767768</v>
      </c>
      <c r="AS11" s="36">
        <v>66.333333333333329</v>
      </c>
      <c r="AT11" s="81">
        <f t="shared" si="42"/>
        <v>1.1916114149187944E-3</v>
      </c>
      <c r="AU11" s="6">
        <f t="shared" si="43"/>
        <v>136158.51848985098</v>
      </c>
      <c r="AV11" s="110">
        <v>15.277777777777779</v>
      </c>
      <c r="AW11" s="77">
        <f t="shared" si="44"/>
        <v>4.0666216134284259E-4</v>
      </c>
      <c r="AX11" s="73">
        <f t="shared" si="45"/>
        <v>46466.924301908919</v>
      </c>
      <c r="AY11" s="86">
        <v>24</v>
      </c>
      <c r="AZ11" s="77">
        <f t="shared" si="46"/>
        <v>2.5894157630684578E-4</v>
      </c>
      <c r="BA11" s="73">
        <f t="shared" si="47"/>
        <v>22190.998418643791</v>
      </c>
      <c r="BB11" s="46">
        <f t="shared" si="48"/>
        <v>290574.32690003037</v>
      </c>
      <c r="BC11" s="67">
        <f t="shared" si="49"/>
        <v>21.673329372718012</v>
      </c>
      <c r="BD11" s="93">
        <f t="shared" si="50"/>
        <v>2308570.3568362314</v>
      </c>
      <c r="BE11" s="1">
        <v>1376958</v>
      </c>
      <c r="BF11" s="1">
        <f t="shared" si="51"/>
        <v>0</v>
      </c>
      <c r="BG11" s="1">
        <f t="shared" si="52"/>
        <v>931612.35683623143</v>
      </c>
      <c r="BH11" s="87">
        <f t="shared" si="53"/>
        <v>6.7308207018233583E-4</v>
      </c>
      <c r="BI11" s="1">
        <f t="shared" si="54"/>
        <v>-336.17145630568996</v>
      </c>
      <c r="BJ11" s="93">
        <f t="shared" si="55"/>
        <v>2308234.1853799256</v>
      </c>
      <c r="BK11" s="91">
        <v>7</v>
      </c>
      <c r="BL11" s="5">
        <f t="shared" si="56"/>
        <v>0</v>
      </c>
      <c r="BM11" s="139">
        <v>785</v>
      </c>
      <c r="BN11" s="32">
        <f t="shared" si="57"/>
        <v>0</v>
      </c>
      <c r="BO11" s="46">
        <f t="shared" si="58"/>
        <v>2308234.1853799256</v>
      </c>
      <c r="BP11" s="5">
        <f t="shared" si="59"/>
        <v>2308234.1853799256</v>
      </c>
      <c r="BQ11" s="96">
        <f t="shared" si="60"/>
        <v>8.1965475137301986E-4</v>
      </c>
      <c r="BR11" s="67">
        <f t="shared" si="61"/>
        <v>4826.920251428247</v>
      </c>
      <c r="BS11" s="97">
        <f>ROUND(BJ11+BL11+BR11,0)</f>
        <v>2313061</v>
      </c>
      <c r="BT11" s="99">
        <f t="shared" si="62"/>
        <v>172.52636682330126</v>
      </c>
    </row>
    <row r="12" spans="1:72" ht="15.6" x14ac:dyDescent="0.3">
      <c r="A12" s="2" t="s">
        <v>581</v>
      </c>
      <c r="B12" s="13" t="s">
        <v>284</v>
      </c>
      <c r="C12" s="36">
        <v>11685</v>
      </c>
      <c r="D12" s="25">
        <v>0</v>
      </c>
      <c r="E12" s="28">
        <v>0</v>
      </c>
      <c r="F12" s="4">
        <v>0</v>
      </c>
      <c r="G12" s="28">
        <v>0</v>
      </c>
      <c r="H12" s="28">
        <v>0</v>
      </c>
      <c r="I12" s="4">
        <v>0</v>
      </c>
      <c r="J12" s="28">
        <f t="shared" si="15"/>
        <v>0</v>
      </c>
      <c r="K12" s="49">
        <f t="shared" si="16"/>
        <v>0</v>
      </c>
      <c r="L12" s="39">
        <v>5212</v>
      </c>
      <c r="M12" s="40">
        <f t="shared" si="17"/>
        <v>1.6771698948647453E-3</v>
      </c>
      <c r="N12" s="1">
        <f t="shared" si="18"/>
        <v>191640.46708643282</v>
      </c>
      <c r="O12" s="43">
        <v>0</v>
      </c>
      <c r="P12" s="43">
        <v>305</v>
      </c>
      <c r="Q12" s="43">
        <f t="shared" si="19"/>
        <v>152.5</v>
      </c>
      <c r="R12" s="44">
        <f t="shared" si="20"/>
        <v>1.6280854889007273E-4</v>
      </c>
      <c r="S12" s="32">
        <f t="shared" si="21"/>
        <v>18603.187697614881</v>
      </c>
      <c r="T12" s="46">
        <f t="shared" si="22"/>
        <v>210243.65478404771</v>
      </c>
      <c r="U12" s="5">
        <f t="shared" si="23"/>
        <v>17.99261059341444</v>
      </c>
      <c r="V12" s="59">
        <v>50842029.86999999</v>
      </c>
      <c r="W12" s="58">
        <f t="shared" si="24"/>
        <v>2.6855580972892423</v>
      </c>
      <c r="X12" s="44">
        <f t="shared" si="25"/>
        <v>1.6476081012827351E-3</v>
      </c>
      <c r="Y12" s="100">
        <f t="shared" si="26"/>
        <v>4351.0509088575091</v>
      </c>
      <c r="Z12" s="32">
        <f t="shared" si="27"/>
        <v>894253.30921247217</v>
      </c>
      <c r="AA12" s="63">
        <v>13275020.744999999</v>
      </c>
      <c r="AB12" s="58">
        <f t="shared" si="28"/>
        <v>10.285424604811041</v>
      </c>
      <c r="AC12" s="58">
        <f t="shared" si="29"/>
        <v>1.7642235782612565E-3</v>
      </c>
      <c r="AD12" s="105">
        <f t="shared" si="30"/>
        <v>1136.0736623876764</v>
      </c>
      <c r="AE12" s="5">
        <f t="shared" si="31"/>
        <v>564444.23033310182</v>
      </c>
      <c r="AF12" s="46">
        <f t="shared" si="32"/>
        <v>1458697.539545574</v>
      </c>
      <c r="AG12" s="67">
        <f t="shared" si="33"/>
        <v>124.8350483136991</v>
      </c>
      <c r="AH12" s="70">
        <v>1988.9487999999999</v>
      </c>
      <c r="AI12" s="40">
        <f t="shared" si="34"/>
        <v>2.118068407591241E-3</v>
      </c>
      <c r="AJ12" s="5">
        <f t="shared" si="35"/>
        <v>363032.10441369348</v>
      </c>
      <c r="AK12" s="46">
        <f t="shared" si="36"/>
        <v>363032.10441369348</v>
      </c>
      <c r="AL12" s="5">
        <f t="shared" si="37"/>
        <v>31.068216038827</v>
      </c>
      <c r="AM12" s="74">
        <v>1428.1388888888889</v>
      </c>
      <c r="AN12" s="44">
        <f t="shared" si="38"/>
        <v>1.5887605504571851E-3</v>
      </c>
      <c r="AO12" s="5">
        <f t="shared" si="39"/>
        <v>45383.47336762739</v>
      </c>
      <c r="AP12" s="108">
        <v>6</v>
      </c>
      <c r="AQ12" s="77">
        <f t="shared" si="40"/>
        <v>6.7952735097587713E-4</v>
      </c>
      <c r="AR12" s="32">
        <f t="shared" si="41"/>
        <v>58234.720688738744</v>
      </c>
      <c r="AS12" s="36">
        <v>80.166666666666671</v>
      </c>
      <c r="AT12" s="81">
        <f t="shared" si="42"/>
        <v>1.4401132929043724E-3</v>
      </c>
      <c r="AU12" s="6">
        <f t="shared" si="43"/>
        <v>164553.38541110136</v>
      </c>
      <c r="AV12" s="110">
        <v>32.861111111111114</v>
      </c>
      <c r="AW12" s="77">
        <f t="shared" si="44"/>
        <v>8.7469333976105963E-4</v>
      </c>
      <c r="AX12" s="73">
        <f t="shared" si="45"/>
        <v>99946.129907560462</v>
      </c>
      <c r="AY12" s="86">
        <v>44</v>
      </c>
      <c r="AZ12" s="77">
        <f t="shared" si="46"/>
        <v>4.7472622322921725E-4</v>
      </c>
      <c r="BA12" s="73">
        <f t="shared" si="47"/>
        <v>40683.497100846951</v>
      </c>
      <c r="BB12" s="46">
        <f t="shared" si="48"/>
        <v>408801.20647587487</v>
      </c>
      <c r="BC12" s="67">
        <f t="shared" si="49"/>
        <v>34.985126784413765</v>
      </c>
      <c r="BD12" s="93">
        <f t="shared" si="50"/>
        <v>2440774.5052191904</v>
      </c>
      <c r="BE12" s="1">
        <v>1335977</v>
      </c>
      <c r="BF12" s="1">
        <f t="shared" si="51"/>
        <v>0</v>
      </c>
      <c r="BG12" s="1">
        <f t="shared" si="52"/>
        <v>1104797.5052191904</v>
      </c>
      <c r="BH12" s="87">
        <f t="shared" si="53"/>
        <v>7.9820687916866461E-4</v>
      </c>
      <c r="BI12" s="1">
        <f t="shared" si="54"/>
        <v>-398.66515673290615</v>
      </c>
      <c r="BJ12" s="93">
        <f t="shared" si="55"/>
        <v>2440375.8400624576</v>
      </c>
      <c r="BK12" s="91">
        <v>7</v>
      </c>
      <c r="BL12" s="5">
        <f t="shared" si="56"/>
        <v>0</v>
      </c>
      <c r="BM12" s="139">
        <v>850</v>
      </c>
      <c r="BN12" s="32">
        <f t="shared" si="57"/>
        <v>0</v>
      </c>
      <c r="BO12" s="46">
        <f t="shared" si="58"/>
        <v>2440375.8400624576</v>
      </c>
      <c r="BP12" s="5">
        <f t="shared" si="59"/>
        <v>2440375.8400624576</v>
      </c>
      <c r="BQ12" s="96">
        <f t="shared" si="60"/>
        <v>8.6657829829943475E-4</v>
      </c>
      <c r="BR12" s="67">
        <f t="shared" si="61"/>
        <v>5103.2514976615512</v>
      </c>
      <c r="BS12" s="97">
        <f>ROUND(BJ12+BL12+BR12,0)</f>
        <v>2445479</v>
      </c>
      <c r="BT12" s="99">
        <f t="shared" si="62"/>
        <v>209.28361146769362</v>
      </c>
    </row>
    <row r="13" spans="1:72" ht="15.6" x14ac:dyDescent="0.3">
      <c r="A13" s="3" t="s">
        <v>493</v>
      </c>
      <c r="B13" s="13" t="s">
        <v>194</v>
      </c>
      <c r="C13" s="36">
        <v>5024</v>
      </c>
      <c r="D13" s="25">
        <v>0</v>
      </c>
      <c r="E13" s="28">
        <v>0</v>
      </c>
      <c r="F13" s="4">
        <v>0</v>
      </c>
      <c r="G13" s="28">
        <v>0</v>
      </c>
      <c r="H13" s="28">
        <v>0</v>
      </c>
      <c r="I13" s="4">
        <v>0</v>
      </c>
      <c r="J13" s="28">
        <f t="shared" si="15"/>
        <v>0</v>
      </c>
      <c r="K13" s="49">
        <f t="shared" si="16"/>
        <v>0</v>
      </c>
      <c r="L13" s="39">
        <v>1437</v>
      </c>
      <c r="M13" s="40">
        <f t="shared" si="17"/>
        <v>4.6241234438231752E-4</v>
      </c>
      <c r="N13" s="1">
        <f t="shared" si="18"/>
        <v>52837.174060476587</v>
      </c>
      <c r="O13" s="43">
        <v>0</v>
      </c>
      <c r="P13" s="43">
        <v>107</v>
      </c>
      <c r="Q13" s="43">
        <f t="shared" si="19"/>
        <v>53.5</v>
      </c>
      <c r="R13" s="44">
        <f t="shared" si="20"/>
        <v>5.7116441741763225E-5</v>
      </c>
      <c r="S13" s="32">
        <f t="shared" si="21"/>
        <v>6526.3642086714508</v>
      </c>
      <c r="T13" s="46">
        <f t="shared" si="22"/>
        <v>59363.538269148041</v>
      </c>
      <c r="U13" s="5">
        <f t="shared" si="23"/>
        <v>11.815990897521505</v>
      </c>
      <c r="V13" s="59">
        <v>15252038.850000001</v>
      </c>
      <c r="W13" s="58">
        <f t="shared" si="24"/>
        <v>1.6548984859161959</v>
      </c>
      <c r="X13" s="44">
        <f t="shared" si="25"/>
        <v>1.0152914416367554E-3</v>
      </c>
      <c r="Y13" s="100">
        <f t="shared" si="26"/>
        <v>3035.8357583598731</v>
      </c>
      <c r="Z13" s="32">
        <f t="shared" si="27"/>
        <v>551058.06459188228</v>
      </c>
      <c r="AA13" s="63">
        <v>4263756.8130000001</v>
      </c>
      <c r="AB13" s="58">
        <f t="shared" si="28"/>
        <v>5.9197972837106079</v>
      </c>
      <c r="AC13" s="58">
        <f t="shared" si="29"/>
        <v>1.0154025086688257E-3</v>
      </c>
      <c r="AD13" s="105">
        <f t="shared" si="30"/>
        <v>848.67770959394909</v>
      </c>
      <c r="AE13" s="5">
        <f t="shared" si="31"/>
        <v>324867.03757169854</v>
      </c>
      <c r="AF13" s="46">
        <f t="shared" si="32"/>
        <v>875925.10216358083</v>
      </c>
      <c r="AG13" s="67">
        <f t="shared" si="33"/>
        <v>174.34814931599936</v>
      </c>
      <c r="AH13" s="70">
        <v>7113.0231999999996</v>
      </c>
      <c r="AI13" s="40">
        <f t="shared" si="34"/>
        <v>7.5747901214870657E-3</v>
      </c>
      <c r="AJ13" s="5">
        <f t="shared" si="35"/>
        <v>1298301.7868732589</v>
      </c>
      <c r="AK13" s="46">
        <f t="shared" si="36"/>
        <v>1298301.7868732589</v>
      </c>
      <c r="AL13" s="5">
        <f t="shared" si="37"/>
        <v>258.41994165470919</v>
      </c>
      <c r="AM13" s="74">
        <v>735.94444444444446</v>
      </c>
      <c r="AN13" s="44">
        <f t="shared" si="38"/>
        <v>8.1871553933465584E-4</v>
      </c>
      <c r="AO13" s="5">
        <f t="shared" si="39"/>
        <v>23386.881594186685</v>
      </c>
      <c r="AP13" s="108">
        <v>5.666666666666667</v>
      </c>
      <c r="AQ13" s="77">
        <f t="shared" si="40"/>
        <v>6.4177583147721729E-4</v>
      </c>
      <c r="AR13" s="32">
        <f t="shared" si="41"/>
        <v>54999.45842825326</v>
      </c>
      <c r="AS13" s="36">
        <v>23.333333333333332</v>
      </c>
      <c r="AT13" s="81">
        <f t="shared" si="42"/>
        <v>4.1915979419254078E-4</v>
      </c>
      <c r="AU13" s="6">
        <f t="shared" si="43"/>
        <v>47894.95625271141</v>
      </c>
      <c r="AV13" s="110">
        <v>7.0555555555555554</v>
      </c>
      <c r="AW13" s="77">
        <f t="shared" si="44"/>
        <v>1.8780397996560365E-4</v>
      </c>
      <c r="AX13" s="73">
        <f t="shared" si="45"/>
        <v>21459.270495790661</v>
      </c>
      <c r="AY13" s="86">
        <v>7</v>
      </c>
      <c r="AZ13" s="77">
        <f t="shared" si="46"/>
        <v>7.5524626422830021E-5</v>
      </c>
      <c r="BA13" s="73">
        <f t="shared" si="47"/>
        <v>6472.374538771106</v>
      </c>
      <c r="BB13" s="46">
        <f t="shared" si="48"/>
        <v>154212.94130971312</v>
      </c>
      <c r="BC13" s="67">
        <f t="shared" si="49"/>
        <v>30.695251056869651</v>
      </c>
      <c r="BD13" s="93">
        <f t="shared" si="50"/>
        <v>2387803.3686157013</v>
      </c>
      <c r="BE13" s="1">
        <v>875115</v>
      </c>
      <c r="BF13" s="1">
        <f t="shared" si="51"/>
        <v>0</v>
      </c>
      <c r="BG13" s="1">
        <f t="shared" si="52"/>
        <v>1512688.3686157013</v>
      </c>
      <c r="BH13" s="87">
        <f t="shared" si="53"/>
        <v>1.0929045876401787E-3</v>
      </c>
      <c r="BI13" s="1">
        <f t="shared" si="54"/>
        <v>-545.85219708889292</v>
      </c>
      <c r="BJ13" s="93">
        <f t="shared" si="55"/>
        <v>2387257.5164186126</v>
      </c>
      <c r="BK13" s="91">
        <v>8</v>
      </c>
      <c r="BL13" s="5">
        <f t="shared" si="56"/>
        <v>0</v>
      </c>
      <c r="BM13" s="139">
        <v>1417</v>
      </c>
      <c r="BN13" s="32">
        <f t="shared" si="57"/>
        <v>0</v>
      </c>
      <c r="BO13" s="46">
        <f t="shared" si="58"/>
        <v>2387257.5164186126</v>
      </c>
      <c r="BP13" s="5">
        <f t="shared" si="59"/>
        <v>2387257.5164186126</v>
      </c>
      <c r="BQ13" s="96">
        <f t="shared" si="60"/>
        <v>8.4771596334424864E-4</v>
      </c>
      <c r="BR13" s="67">
        <f t="shared" si="61"/>
        <v>4992.1718187700462</v>
      </c>
      <c r="BS13" s="97">
        <f>ROUND(BJ13+BL13+BR13,0)</f>
        <v>2392250</v>
      </c>
      <c r="BT13" s="99">
        <f t="shared" si="62"/>
        <v>476.1644108280255</v>
      </c>
    </row>
    <row r="14" spans="1:72" ht="15.6" x14ac:dyDescent="0.3">
      <c r="A14" s="3" t="s">
        <v>302</v>
      </c>
      <c r="B14" s="13" t="s">
        <v>3</v>
      </c>
      <c r="C14" s="36">
        <f>529417</f>
        <v>529417</v>
      </c>
      <c r="D14" s="25">
        <f>C14/($C$14+$C$82)*$D$6</f>
        <v>572046236.68885541</v>
      </c>
      <c r="E14" s="28">
        <v>0</v>
      </c>
      <c r="F14" s="4">
        <v>0</v>
      </c>
      <c r="G14" s="28">
        <v>0</v>
      </c>
      <c r="H14" s="28">
        <v>0</v>
      </c>
      <c r="I14" s="4">
        <v>0</v>
      </c>
      <c r="J14" s="28">
        <f t="shared" si="15"/>
        <v>572046236.68885541</v>
      </c>
      <c r="K14" s="49">
        <f t="shared" si="16"/>
        <v>1080.5210952592292</v>
      </c>
      <c r="L14" s="39">
        <v>310201</v>
      </c>
      <c r="M14" s="40">
        <f t="shared" si="17"/>
        <v>9.9819604481377361E-2</v>
      </c>
      <c r="N14" s="1">
        <f t="shared" si="18"/>
        <v>11405806.701972092</v>
      </c>
      <c r="O14" s="43">
        <v>91799</v>
      </c>
      <c r="P14" s="43">
        <v>44213.5</v>
      </c>
      <c r="Q14" s="43">
        <f t="shared" si="19"/>
        <v>113905.75</v>
      </c>
      <c r="R14" s="44">
        <f t="shared" si="20"/>
        <v>0.12160544175564199</v>
      </c>
      <c r="S14" s="32">
        <f t="shared" si="21"/>
        <v>13895147.84975473</v>
      </c>
      <c r="T14" s="46">
        <f t="shared" si="22"/>
        <v>25300954.551726822</v>
      </c>
      <c r="U14" s="5">
        <f t="shared" si="23"/>
        <v>47.790219338870536</v>
      </c>
      <c r="V14" s="59">
        <v>1723866152.9100001</v>
      </c>
      <c r="W14" s="58">
        <f t="shared" si="24"/>
        <v>162.58939791576327</v>
      </c>
      <c r="X14" s="44">
        <f t="shared" si="25"/>
        <v>9.9749698008429269E-2</v>
      </c>
      <c r="Y14" s="100">
        <f t="shared" si="26"/>
        <v>3256.1594223646011</v>
      </c>
      <c r="Z14" s="32">
        <f t="shared" si="27"/>
        <v>54139996.924957663</v>
      </c>
      <c r="AA14" s="63">
        <v>759015907.398</v>
      </c>
      <c r="AB14" s="58">
        <f t="shared" si="28"/>
        <v>369.27073221672316</v>
      </c>
      <c r="AC14" s="58">
        <f t="shared" si="29"/>
        <v>6.3339741193942686E-2</v>
      </c>
      <c r="AD14" s="105">
        <f t="shared" si="30"/>
        <v>1433.6825364466952</v>
      </c>
      <c r="AE14" s="5">
        <f t="shared" si="31"/>
        <v>20264864.333662428</v>
      </c>
      <c r="AF14" s="46">
        <f t="shared" si="32"/>
        <v>74404861.258620083</v>
      </c>
      <c r="AG14" s="67">
        <f t="shared" si="33"/>
        <v>140.54112591514834</v>
      </c>
      <c r="AH14" s="70">
        <v>4861.0479999999998</v>
      </c>
      <c r="AI14" s="40">
        <f t="shared" si="34"/>
        <v>5.1766200299296732E-3</v>
      </c>
      <c r="AJ14" s="5">
        <f t="shared" si="35"/>
        <v>887260.89132911607</v>
      </c>
      <c r="AK14" s="46">
        <f t="shared" si="36"/>
        <v>887260.89132911607</v>
      </c>
      <c r="AL14" s="5">
        <f t="shared" si="37"/>
        <v>1.6759206661839647</v>
      </c>
      <c r="AM14" s="74">
        <v>131449.52777777778</v>
      </c>
      <c r="AN14" s="44">
        <f t="shared" si="38"/>
        <v>0.14623355314694989</v>
      </c>
      <c r="AO14" s="5">
        <f t="shared" si="39"/>
        <v>4177210.0665442417</v>
      </c>
      <c r="AP14" s="108">
        <v>2100</v>
      </c>
      <c r="AQ14" s="77">
        <f t="shared" si="40"/>
        <v>0.23783457284155698</v>
      </c>
      <c r="AR14" s="32">
        <f t="shared" si="41"/>
        <v>20382152.241058562</v>
      </c>
      <c r="AS14" s="36">
        <v>10178.25</v>
      </c>
      <c r="AT14" s="81">
        <f t="shared" si="42"/>
        <v>0.18284199322458122</v>
      </c>
      <c r="AU14" s="6">
        <f t="shared" si="43"/>
        <v>20892293.077678282</v>
      </c>
      <c r="AV14" s="110">
        <v>6168.4722222222226</v>
      </c>
      <c r="AW14" s="77">
        <f t="shared" si="44"/>
        <v>0.16419169610654244</v>
      </c>
      <c r="AX14" s="73">
        <f t="shared" si="45"/>
        <v>18761231.900188006</v>
      </c>
      <c r="AY14" s="86">
        <v>19301</v>
      </c>
      <c r="AZ14" s="77">
        <f t="shared" si="46"/>
        <v>0.20824297351243459</v>
      </c>
      <c r="BA14" s="73">
        <f t="shared" si="47"/>
        <v>17846185.853260159</v>
      </c>
      <c r="BB14" s="46">
        <f t="shared" si="48"/>
        <v>82059073.138729244</v>
      </c>
      <c r="BC14" s="67">
        <f t="shared" si="49"/>
        <v>154.99893871698347</v>
      </c>
      <c r="BD14" s="93">
        <f t="shared" si="50"/>
        <v>754698386.52926064</v>
      </c>
      <c r="BE14" s="1">
        <v>366118057</v>
      </c>
      <c r="BF14" s="1">
        <f t="shared" si="51"/>
        <v>0</v>
      </c>
      <c r="BG14" s="1">
        <f t="shared" si="52"/>
        <v>388580329.52926064</v>
      </c>
      <c r="BH14" s="87">
        <f t="shared" si="53"/>
        <v>0.28074601062603377</v>
      </c>
      <c r="BI14" s="1">
        <f t="shared" si="54"/>
        <v>-140218.85209124579</v>
      </c>
      <c r="BJ14" s="93">
        <f t="shared" si="55"/>
        <v>754558167.67716944</v>
      </c>
      <c r="BK14" s="91">
        <v>8</v>
      </c>
      <c r="BL14" s="5">
        <f t="shared" si="56"/>
        <v>0</v>
      </c>
      <c r="BM14" s="139">
        <v>850</v>
      </c>
      <c r="BN14" s="32">
        <f t="shared" si="57"/>
        <v>0</v>
      </c>
      <c r="BO14" s="46">
        <f t="shared" si="58"/>
        <v>754558167.67716944</v>
      </c>
      <c r="BP14" s="5">
        <f t="shared" si="59"/>
        <v>754558167.67716944</v>
      </c>
      <c r="BQ14" s="96">
        <f t="shared" si="60"/>
        <v>0.26794386429300415</v>
      </c>
      <c r="BR14" s="67">
        <f t="shared" si="61"/>
        <v>1577912.7280545109</v>
      </c>
      <c r="BS14" s="97">
        <f>ROUND(BJ14+BL14+BR14,0)-1</f>
        <v>756136079</v>
      </c>
      <c r="BT14" s="99">
        <f t="shared" si="62"/>
        <v>1428.2429143756244</v>
      </c>
    </row>
    <row r="15" spans="1:72" ht="15.6" x14ac:dyDescent="0.3">
      <c r="A15" s="2" t="s">
        <v>457</v>
      </c>
      <c r="B15" s="13" t="s">
        <v>158</v>
      </c>
      <c r="C15" s="36">
        <v>14845</v>
      </c>
      <c r="D15" s="25">
        <v>0</v>
      </c>
      <c r="E15" s="28">
        <v>0</v>
      </c>
      <c r="F15" s="4">
        <v>0</v>
      </c>
      <c r="G15" s="28">
        <v>0</v>
      </c>
      <c r="H15" s="28">
        <v>0</v>
      </c>
      <c r="I15" s="4">
        <v>0</v>
      </c>
      <c r="J15" s="28">
        <f t="shared" si="15"/>
        <v>0</v>
      </c>
      <c r="K15" s="49">
        <f t="shared" si="16"/>
        <v>0</v>
      </c>
      <c r="L15" s="39">
        <v>5463</v>
      </c>
      <c r="M15" s="40">
        <f t="shared" si="17"/>
        <v>1.7579392048438418E-3</v>
      </c>
      <c r="N15" s="1">
        <f t="shared" si="18"/>
        <v>200869.50723199971</v>
      </c>
      <c r="O15" s="43">
        <v>518</v>
      </c>
      <c r="P15" s="43">
        <v>772.5</v>
      </c>
      <c r="Q15" s="43">
        <f t="shared" si="19"/>
        <v>904.25</v>
      </c>
      <c r="R15" s="44">
        <f t="shared" si="20"/>
        <v>9.6537462513998867E-4</v>
      </c>
      <c r="S15" s="32">
        <f t="shared" si="21"/>
        <v>110307.7539381525</v>
      </c>
      <c r="T15" s="46">
        <f t="shared" si="22"/>
        <v>311177.26117015223</v>
      </c>
      <c r="U15" s="5">
        <f t="shared" si="23"/>
        <v>20.961755552047979</v>
      </c>
      <c r="V15" s="59">
        <v>62699957.590000004</v>
      </c>
      <c r="W15" s="58">
        <f t="shared" si="24"/>
        <v>3.514739618183528</v>
      </c>
      <c r="X15" s="44">
        <f t="shared" si="25"/>
        <v>2.1563165863601385E-3</v>
      </c>
      <c r="Y15" s="100">
        <f t="shared" si="26"/>
        <v>4223.6414678342881</v>
      </c>
      <c r="Z15" s="32">
        <f t="shared" si="27"/>
        <v>1170359.1658483802</v>
      </c>
      <c r="AA15" s="63">
        <v>13630721.471999999</v>
      </c>
      <c r="AB15" s="58">
        <f t="shared" si="28"/>
        <v>16.167451257271207</v>
      </c>
      <c r="AC15" s="58">
        <f t="shared" si="29"/>
        <v>2.7731474201974833E-3</v>
      </c>
      <c r="AD15" s="105">
        <f t="shared" si="30"/>
        <v>918.20286103064996</v>
      </c>
      <c r="AE15" s="5">
        <f t="shared" si="31"/>
        <v>887238.48863661347</v>
      </c>
      <c r="AF15" s="46">
        <f t="shared" si="32"/>
        <v>2057597.6544849938</v>
      </c>
      <c r="AG15" s="67">
        <f t="shared" si="33"/>
        <v>138.60543310777999</v>
      </c>
      <c r="AH15" s="70">
        <v>3084.2712999999999</v>
      </c>
      <c r="AI15" s="40">
        <f t="shared" si="34"/>
        <v>3.284497620537224E-3</v>
      </c>
      <c r="AJ15" s="5">
        <f t="shared" si="35"/>
        <v>562955.41676173767</v>
      </c>
      <c r="AK15" s="46">
        <f t="shared" si="36"/>
        <v>562955.41676173767</v>
      </c>
      <c r="AL15" s="5">
        <f t="shared" si="37"/>
        <v>37.922224099813924</v>
      </c>
      <c r="AM15" s="74">
        <v>1597.5833333333333</v>
      </c>
      <c r="AN15" s="44">
        <f t="shared" si="38"/>
        <v>1.7772622787708184E-3</v>
      </c>
      <c r="AO15" s="5">
        <f t="shared" si="39"/>
        <v>50768.087911468967</v>
      </c>
      <c r="AP15" s="108">
        <v>6.666666666666667</v>
      </c>
      <c r="AQ15" s="77">
        <f t="shared" si="40"/>
        <v>7.5503038997319681E-4</v>
      </c>
      <c r="AR15" s="32">
        <f t="shared" si="41"/>
        <v>64705.245209709719</v>
      </c>
      <c r="AS15" s="36">
        <v>53.333333333333336</v>
      </c>
      <c r="AT15" s="81">
        <f t="shared" si="42"/>
        <v>9.5807952958295044E-4</v>
      </c>
      <c r="AU15" s="6">
        <f t="shared" si="43"/>
        <v>109474.18572048323</v>
      </c>
      <c r="AV15" s="110">
        <v>22.416666666666668</v>
      </c>
      <c r="AW15" s="77">
        <f t="shared" si="44"/>
        <v>5.966842985521344E-4</v>
      </c>
      <c r="AX15" s="73">
        <f t="shared" si="45"/>
        <v>68179.650748437256</v>
      </c>
      <c r="AY15" s="86">
        <v>114</v>
      </c>
      <c r="AZ15" s="77">
        <f t="shared" si="46"/>
        <v>1.2299724874575175E-3</v>
      </c>
      <c r="BA15" s="73">
        <f t="shared" si="47"/>
        <v>105407.24248855801</v>
      </c>
      <c r="BB15" s="46">
        <f t="shared" si="48"/>
        <v>398534.41207865725</v>
      </c>
      <c r="BC15" s="67">
        <f t="shared" si="49"/>
        <v>26.846373329650202</v>
      </c>
      <c r="BD15" s="93">
        <f t="shared" si="50"/>
        <v>3330264.7444955409</v>
      </c>
      <c r="BE15" s="1">
        <v>1874393</v>
      </c>
      <c r="BF15" s="1">
        <f t="shared" si="51"/>
        <v>0</v>
      </c>
      <c r="BG15" s="1">
        <f t="shared" si="52"/>
        <v>1455871.7444955409</v>
      </c>
      <c r="BH15" s="87">
        <f t="shared" si="53"/>
        <v>1.051855055929972E-3</v>
      </c>
      <c r="BI15" s="1">
        <f t="shared" si="54"/>
        <v>-525.34997088645002</v>
      </c>
      <c r="BJ15" s="93">
        <f t="shared" si="55"/>
        <v>3329739.3945246544</v>
      </c>
      <c r="BK15" s="91">
        <v>8</v>
      </c>
      <c r="BL15" s="5">
        <f t="shared" si="56"/>
        <v>0</v>
      </c>
      <c r="BM15" s="139">
        <v>1102</v>
      </c>
      <c r="BN15" s="32">
        <f t="shared" si="57"/>
        <v>0</v>
      </c>
      <c r="BO15" s="46">
        <f t="shared" si="58"/>
        <v>3329739.3945246544</v>
      </c>
      <c r="BP15" s="5">
        <f t="shared" si="59"/>
        <v>3329739.3945246544</v>
      </c>
      <c r="BQ15" s="96">
        <f t="shared" si="60"/>
        <v>1.1823916017025952E-3</v>
      </c>
      <c r="BR15" s="67">
        <f t="shared" si="61"/>
        <v>6963.0658003464387</v>
      </c>
      <c r="BS15" s="97">
        <f t="shared" ref="BS15:BS38" si="63">ROUND(BJ15+BL15+BR15,0)</f>
        <v>3336702</v>
      </c>
      <c r="BT15" s="99">
        <f t="shared" si="62"/>
        <v>224.76941731222635</v>
      </c>
    </row>
    <row r="16" spans="1:72" ht="15.6" x14ac:dyDescent="0.3">
      <c r="A16" s="3" t="s">
        <v>492</v>
      </c>
      <c r="B16" s="13" t="s">
        <v>193</v>
      </c>
      <c r="C16" s="36">
        <v>9151</v>
      </c>
      <c r="D16" s="25">
        <v>0</v>
      </c>
      <c r="E16" s="28">
        <v>0</v>
      </c>
      <c r="F16" s="4">
        <v>0</v>
      </c>
      <c r="G16" s="28">
        <v>0</v>
      </c>
      <c r="H16" s="28">
        <v>0</v>
      </c>
      <c r="I16" s="4">
        <v>0</v>
      </c>
      <c r="J16" s="28">
        <f t="shared" si="15"/>
        <v>0</v>
      </c>
      <c r="K16" s="49">
        <f t="shared" si="16"/>
        <v>0</v>
      </c>
      <c r="L16" s="39">
        <v>5515</v>
      </c>
      <c r="M16" s="40">
        <f t="shared" si="17"/>
        <v>1.7746722889829373E-3</v>
      </c>
      <c r="N16" s="1">
        <f t="shared" si="18"/>
        <v>202781.49961275459</v>
      </c>
      <c r="O16" s="43">
        <v>617</v>
      </c>
      <c r="P16" s="43">
        <v>185.5</v>
      </c>
      <c r="Q16" s="43">
        <f t="shared" si="19"/>
        <v>709.75</v>
      </c>
      <c r="R16" s="44">
        <f t="shared" si="20"/>
        <v>7.57727000490027E-4</v>
      </c>
      <c r="S16" s="32">
        <f t="shared" si="21"/>
        <v>86581.065366440394</v>
      </c>
      <c r="T16" s="46">
        <f t="shared" si="22"/>
        <v>289362.56497919501</v>
      </c>
      <c r="U16" s="5">
        <f t="shared" si="23"/>
        <v>31.620868208850947</v>
      </c>
      <c r="V16" s="59">
        <v>33421298.639999993</v>
      </c>
      <c r="W16" s="58">
        <f t="shared" si="24"/>
        <v>2.5056118226290449</v>
      </c>
      <c r="X16" s="44">
        <f t="shared" si="25"/>
        <v>1.5372098417086629E-3</v>
      </c>
      <c r="Y16" s="100">
        <f t="shared" si="26"/>
        <v>3652.2017965249693</v>
      </c>
      <c r="Z16" s="32">
        <f t="shared" si="27"/>
        <v>834333.71493604768</v>
      </c>
      <c r="AA16" s="63">
        <v>13108073.589</v>
      </c>
      <c r="AB16" s="58">
        <f t="shared" si="28"/>
        <v>6.3884903019062538</v>
      </c>
      <c r="AC16" s="58">
        <f t="shared" si="29"/>
        <v>1.0957958133147431E-3</v>
      </c>
      <c r="AD16" s="105">
        <f t="shared" si="30"/>
        <v>1432.4197999125779</v>
      </c>
      <c r="AE16" s="5">
        <f t="shared" si="31"/>
        <v>350588.00487082149</v>
      </c>
      <c r="AF16" s="46">
        <f t="shared" si="32"/>
        <v>1184921.719806869</v>
      </c>
      <c r="AG16" s="67">
        <f t="shared" si="33"/>
        <v>129.48549008926554</v>
      </c>
      <c r="AH16" s="70">
        <v>2435.5708</v>
      </c>
      <c r="AI16" s="40">
        <f t="shared" si="34"/>
        <v>2.5936844457392395E-3</v>
      </c>
      <c r="AJ16" s="5">
        <f t="shared" si="35"/>
        <v>444551.61086727976</v>
      </c>
      <c r="AK16" s="46">
        <f t="shared" si="36"/>
        <v>444551.61086727976</v>
      </c>
      <c r="AL16" s="5">
        <f t="shared" si="37"/>
        <v>48.579566262406267</v>
      </c>
      <c r="AM16" s="74">
        <v>1242.5277777777778</v>
      </c>
      <c r="AN16" s="44">
        <f t="shared" si="38"/>
        <v>1.3822739031470709E-3</v>
      </c>
      <c r="AO16" s="5">
        <f t="shared" si="39"/>
        <v>39485.113632881585</v>
      </c>
      <c r="AP16" s="108">
        <v>7.333333333333333</v>
      </c>
      <c r="AQ16" s="77">
        <f t="shared" si="40"/>
        <v>8.3053342897051639E-4</v>
      </c>
      <c r="AR16" s="32">
        <f t="shared" si="41"/>
        <v>71175.76973068068</v>
      </c>
      <c r="AS16" s="36">
        <v>40.75</v>
      </c>
      <c r="AT16" s="81">
        <f t="shared" si="42"/>
        <v>7.3203264057197304E-4</v>
      </c>
      <c r="AU16" s="6">
        <f t="shared" si="43"/>
        <v>83645.120027056706</v>
      </c>
      <c r="AV16" s="110">
        <v>17.472222222222221</v>
      </c>
      <c r="AW16" s="77">
        <f t="shared" si="44"/>
        <v>4.6507363542663263E-4</v>
      </c>
      <c r="AX16" s="73">
        <f t="shared" si="45"/>
        <v>53141.264338001281</v>
      </c>
      <c r="AY16" s="86">
        <v>32</v>
      </c>
      <c r="AZ16" s="77">
        <f t="shared" si="46"/>
        <v>3.4525543507579433E-4</v>
      </c>
      <c r="BA16" s="73">
        <f t="shared" si="47"/>
        <v>29587.997891525054</v>
      </c>
      <c r="BB16" s="46">
        <f t="shared" si="48"/>
        <v>277035.26562014531</v>
      </c>
      <c r="BC16" s="67">
        <f t="shared" si="49"/>
        <v>30.273769601152367</v>
      </c>
      <c r="BD16" s="93">
        <f t="shared" si="50"/>
        <v>2195871.1612734892</v>
      </c>
      <c r="BE16" s="1">
        <v>1181961</v>
      </c>
      <c r="BF16" s="1">
        <f t="shared" si="51"/>
        <v>0</v>
      </c>
      <c r="BG16" s="1">
        <f t="shared" si="52"/>
        <v>1013910.1612734892</v>
      </c>
      <c r="BH16" s="87">
        <f t="shared" si="53"/>
        <v>7.3254153975206809E-4</v>
      </c>
      <c r="BI16" s="1">
        <f t="shared" si="54"/>
        <v>-365.86854283037763</v>
      </c>
      <c r="BJ16" s="93">
        <f t="shared" si="55"/>
        <v>2195505.2927306588</v>
      </c>
      <c r="BK16" s="91">
        <v>6</v>
      </c>
      <c r="BL16" s="5">
        <f t="shared" si="56"/>
        <v>0</v>
      </c>
      <c r="BM16" s="139">
        <v>598</v>
      </c>
      <c r="BN16" s="32">
        <f t="shared" si="57"/>
        <v>0</v>
      </c>
      <c r="BO16" s="46">
        <f t="shared" si="58"/>
        <v>2195505.2927306588</v>
      </c>
      <c r="BP16" s="5">
        <f t="shared" si="59"/>
        <v>2195505.2927306588</v>
      </c>
      <c r="BQ16" s="96">
        <f t="shared" si="60"/>
        <v>7.7962468290672935E-4</v>
      </c>
      <c r="BR16" s="67">
        <f t="shared" si="61"/>
        <v>4591.1844763078961</v>
      </c>
      <c r="BS16" s="97">
        <f t="shared" si="63"/>
        <v>2200096</v>
      </c>
      <c r="BT16" s="99">
        <f t="shared" si="62"/>
        <v>240.42137471314609</v>
      </c>
    </row>
    <row r="17" spans="1:72" ht="15.6" x14ac:dyDescent="0.3">
      <c r="A17" s="3" t="s">
        <v>342</v>
      </c>
      <c r="B17" s="13" t="s">
        <v>43</v>
      </c>
      <c r="C17" s="36">
        <v>13207</v>
      </c>
      <c r="D17" s="25">
        <v>0</v>
      </c>
      <c r="E17" s="28">
        <v>0</v>
      </c>
      <c r="F17" s="4">
        <v>0</v>
      </c>
      <c r="G17" s="28">
        <v>0</v>
      </c>
      <c r="H17" s="28">
        <v>0</v>
      </c>
      <c r="I17" s="4">
        <v>0</v>
      </c>
      <c r="J17" s="28">
        <f t="shared" si="15"/>
        <v>0</v>
      </c>
      <c r="K17" s="49">
        <f t="shared" si="16"/>
        <v>0</v>
      </c>
      <c r="L17" s="39">
        <v>5712</v>
      </c>
      <c r="M17" s="40">
        <f t="shared" si="17"/>
        <v>1.8380649346637422E-3</v>
      </c>
      <c r="N17" s="1">
        <f t="shared" si="18"/>
        <v>210025.009209076</v>
      </c>
      <c r="O17" s="43">
        <v>989</v>
      </c>
      <c r="P17" s="43">
        <v>1588</v>
      </c>
      <c r="Q17" s="43">
        <f t="shared" si="19"/>
        <v>1783</v>
      </c>
      <c r="R17" s="44">
        <f t="shared" si="20"/>
        <v>1.9035255257114734E-3</v>
      </c>
      <c r="S17" s="32">
        <f t="shared" si="21"/>
        <v>217504.81091703169</v>
      </c>
      <c r="T17" s="46">
        <f t="shared" si="22"/>
        <v>427529.82012610766</v>
      </c>
      <c r="U17" s="5">
        <f t="shared" si="23"/>
        <v>32.371456055584737</v>
      </c>
      <c r="V17" s="59">
        <v>43096793.930000007</v>
      </c>
      <c r="W17" s="58">
        <f t="shared" si="24"/>
        <v>4.0472813194250516</v>
      </c>
      <c r="X17" s="44">
        <f t="shared" si="25"/>
        <v>2.4830345308060539E-3</v>
      </c>
      <c r="Y17" s="100">
        <f t="shared" si="26"/>
        <v>3263.1781577951092</v>
      </c>
      <c r="Z17" s="32">
        <f t="shared" si="27"/>
        <v>1347688.1088005241</v>
      </c>
      <c r="AA17" s="63">
        <v>14118031.971000001</v>
      </c>
      <c r="AB17" s="58">
        <f t="shared" si="28"/>
        <v>12.354756623181469</v>
      </c>
      <c r="AC17" s="58">
        <f t="shared" si="29"/>
        <v>2.1191689964943946E-3</v>
      </c>
      <c r="AD17" s="105">
        <f t="shared" si="30"/>
        <v>1068.9809927311276</v>
      </c>
      <c r="AE17" s="5">
        <f t="shared" si="31"/>
        <v>678005.17344345176</v>
      </c>
      <c r="AF17" s="46">
        <f t="shared" si="32"/>
        <v>2025693.2822439759</v>
      </c>
      <c r="AG17" s="67">
        <f t="shared" si="33"/>
        <v>153.38027426697781</v>
      </c>
      <c r="AH17" s="70">
        <v>4178.1206000000002</v>
      </c>
      <c r="AI17" s="40">
        <f t="shared" si="34"/>
        <v>4.4493579955231432E-3</v>
      </c>
      <c r="AJ17" s="5">
        <f t="shared" si="35"/>
        <v>762609.83385404572</v>
      </c>
      <c r="AK17" s="46">
        <f t="shared" si="36"/>
        <v>762609.83385404572</v>
      </c>
      <c r="AL17" s="5">
        <f t="shared" si="37"/>
        <v>57.742851052778505</v>
      </c>
      <c r="AM17" s="74">
        <v>1426.7222222222222</v>
      </c>
      <c r="AN17" s="44">
        <f t="shared" si="38"/>
        <v>1.5871845524007924E-3</v>
      </c>
      <c r="AO17" s="5">
        <f t="shared" si="39"/>
        <v>45338.454459146087</v>
      </c>
      <c r="AP17" s="108">
        <v>15</v>
      </c>
      <c r="AQ17" s="77">
        <f t="shared" si="40"/>
        <v>1.6988183774396927E-3</v>
      </c>
      <c r="AR17" s="32">
        <f t="shared" si="41"/>
        <v>145586.80172184686</v>
      </c>
      <c r="AS17" s="36">
        <v>129.66666666666666</v>
      </c>
      <c r="AT17" s="81">
        <f t="shared" si="42"/>
        <v>2.3293308562985478E-3</v>
      </c>
      <c r="AU17" s="6">
        <f t="shared" si="43"/>
        <v>266159.11403292482</v>
      </c>
      <c r="AV17" s="110">
        <v>25.277777777777779</v>
      </c>
      <c r="AW17" s="77">
        <f t="shared" si="44"/>
        <v>6.7284103058543043E-4</v>
      </c>
      <c r="AX17" s="73">
        <f t="shared" si="45"/>
        <v>76881.638390431122</v>
      </c>
      <c r="AY17" s="86">
        <v>90</v>
      </c>
      <c r="AZ17" s="77">
        <f t="shared" si="46"/>
        <v>9.7103091115067163E-4</v>
      </c>
      <c r="BA17" s="73">
        <f t="shared" si="47"/>
        <v>83216.244069914217</v>
      </c>
      <c r="BB17" s="46">
        <f t="shared" si="48"/>
        <v>617182.2526742632</v>
      </c>
      <c r="BC17" s="67">
        <f t="shared" si="49"/>
        <v>46.731449433956477</v>
      </c>
      <c r="BD17" s="93">
        <f t="shared" si="50"/>
        <v>3833015.188898392</v>
      </c>
      <c r="BE17" s="1">
        <v>1715812</v>
      </c>
      <c r="BF17" s="1">
        <f t="shared" si="51"/>
        <v>0</v>
      </c>
      <c r="BG17" s="1">
        <f t="shared" si="52"/>
        <v>2117203.188898392</v>
      </c>
      <c r="BH17" s="87">
        <f t="shared" si="53"/>
        <v>1.5296614465482913E-3</v>
      </c>
      <c r="BI17" s="1">
        <f t="shared" si="54"/>
        <v>-763.99081021650818</v>
      </c>
      <c r="BJ17" s="93">
        <f t="shared" si="55"/>
        <v>3832251.1980881756</v>
      </c>
      <c r="BK17" s="91">
        <v>7</v>
      </c>
      <c r="BL17" s="5">
        <f t="shared" si="56"/>
        <v>0</v>
      </c>
      <c r="BM17" s="139">
        <v>882</v>
      </c>
      <c r="BN17" s="32">
        <f t="shared" si="57"/>
        <v>0</v>
      </c>
      <c r="BO17" s="46">
        <f t="shared" si="58"/>
        <v>3832251.1980881756</v>
      </c>
      <c r="BP17" s="5">
        <f t="shared" si="59"/>
        <v>3832251.1980881756</v>
      </c>
      <c r="BQ17" s="96">
        <f t="shared" si="60"/>
        <v>1.3608337156010473E-3</v>
      </c>
      <c r="BR17" s="67">
        <f t="shared" si="61"/>
        <v>8013.905622651233</v>
      </c>
      <c r="BS17" s="97">
        <f t="shared" si="63"/>
        <v>3840265</v>
      </c>
      <c r="BT17" s="99">
        <f t="shared" si="62"/>
        <v>290.77496782009541</v>
      </c>
    </row>
    <row r="18" spans="1:72" ht="15.6" x14ac:dyDescent="0.3">
      <c r="A18" s="2" t="s">
        <v>554</v>
      </c>
      <c r="B18" s="13" t="s">
        <v>257</v>
      </c>
      <c r="C18" s="36">
        <v>8279</v>
      </c>
      <c r="D18" s="25">
        <v>0</v>
      </c>
      <c r="E18" s="28">
        <v>0</v>
      </c>
      <c r="F18" s="4">
        <v>0</v>
      </c>
      <c r="G18" s="28">
        <v>0</v>
      </c>
      <c r="H18" s="28">
        <v>0</v>
      </c>
      <c r="I18" s="4">
        <v>0</v>
      </c>
      <c r="J18" s="28">
        <f t="shared" si="15"/>
        <v>0</v>
      </c>
      <c r="K18" s="49">
        <f t="shared" si="16"/>
        <v>0</v>
      </c>
      <c r="L18" s="39">
        <v>1987</v>
      </c>
      <c r="M18" s="40">
        <f t="shared" si="17"/>
        <v>6.3939688816121425E-4</v>
      </c>
      <c r="N18" s="1">
        <f t="shared" si="18"/>
        <v>73060.170395384106</v>
      </c>
      <c r="O18" s="43">
        <v>0</v>
      </c>
      <c r="P18" s="43">
        <v>277.5</v>
      </c>
      <c r="Q18" s="43">
        <f t="shared" si="19"/>
        <v>138.75</v>
      </c>
      <c r="R18" s="44">
        <f t="shared" si="20"/>
        <v>1.4812908956391864E-4</v>
      </c>
      <c r="S18" s="32">
        <f t="shared" si="21"/>
        <v>16925.851101928292</v>
      </c>
      <c r="T18" s="46">
        <f t="shared" si="22"/>
        <v>89986.021497312395</v>
      </c>
      <c r="U18" s="5">
        <f t="shared" si="23"/>
        <v>10.869189696498658</v>
      </c>
      <c r="V18" s="59">
        <v>30660974.09</v>
      </c>
      <c r="W18" s="58">
        <f t="shared" si="24"/>
        <v>2.2354749982439324</v>
      </c>
      <c r="X18" s="44">
        <f t="shared" si="25"/>
        <v>1.371479068369237E-3</v>
      </c>
      <c r="Y18" s="100">
        <f t="shared" si="26"/>
        <v>3703.4634726416234</v>
      </c>
      <c r="Z18" s="32">
        <f t="shared" si="27"/>
        <v>744381.92823280231</v>
      </c>
      <c r="AA18" s="63">
        <v>6576233.5080000004</v>
      </c>
      <c r="AB18" s="58">
        <f t="shared" si="28"/>
        <v>10.422659249647799</v>
      </c>
      <c r="AC18" s="58">
        <f t="shared" si="29"/>
        <v>1.7877629658390982E-3</v>
      </c>
      <c r="AD18" s="105">
        <f t="shared" si="30"/>
        <v>794.32703321657209</v>
      </c>
      <c r="AE18" s="5">
        <f t="shared" si="31"/>
        <v>571975.402497223</v>
      </c>
      <c r="AF18" s="46">
        <f t="shared" si="32"/>
        <v>1316357.3307300252</v>
      </c>
      <c r="AG18" s="67">
        <f t="shared" si="33"/>
        <v>158.99955679792549</v>
      </c>
      <c r="AH18" s="70">
        <v>1678.4191000000001</v>
      </c>
      <c r="AI18" s="40">
        <f t="shared" si="34"/>
        <v>1.7873795798100606E-3</v>
      </c>
      <c r="AJ18" s="5">
        <f t="shared" si="35"/>
        <v>306352.79196786636</v>
      </c>
      <c r="AK18" s="46">
        <f t="shared" si="36"/>
        <v>306352.79196786636</v>
      </c>
      <c r="AL18" s="5">
        <f t="shared" si="37"/>
        <v>37.003598498353227</v>
      </c>
      <c r="AM18" s="74">
        <v>921.19444444444446</v>
      </c>
      <c r="AN18" s="44">
        <f t="shared" si="38"/>
        <v>1.0248004616500036E-3</v>
      </c>
      <c r="AO18" s="5">
        <f t="shared" si="39"/>
        <v>29273.765920888243</v>
      </c>
      <c r="AP18" s="108">
        <v>8.3333333333333339</v>
      </c>
      <c r="AQ18" s="77">
        <f t="shared" si="40"/>
        <v>9.4378798746649602E-4</v>
      </c>
      <c r="AR18" s="32">
        <f t="shared" si="41"/>
        <v>80881.556512137147</v>
      </c>
      <c r="AS18" s="36">
        <v>88</v>
      </c>
      <c r="AT18" s="81">
        <f t="shared" si="42"/>
        <v>1.5808312238118681E-3</v>
      </c>
      <c r="AU18" s="6">
        <f t="shared" si="43"/>
        <v>180632.4064387973</v>
      </c>
      <c r="AV18" s="110">
        <v>10.805555555555555</v>
      </c>
      <c r="AW18" s="77">
        <f t="shared" si="44"/>
        <v>2.876210559315741E-4</v>
      </c>
      <c r="AX18" s="73">
        <f t="shared" si="45"/>
        <v>32864.788278986489</v>
      </c>
      <c r="AY18" s="86">
        <v>142</v>
      </c>
      <c r="AZ18" s="77">
        <f t="shared" si="46"/>
        <v>1.5320709931488374E-3</v>
      </c>
      <c r="BA18" s="73">
        <f t="shared" si="47"/>
        <v>131296.74064364244</v>
      </c>
      <c r="BB18" s="46">
        <f t="shared" si="48"/>
        <v>454949.25779445161</v>
      </c>
      <c r="BC18" s="67">
        <f t="shared" si="49"/>
        <v>54.952199274604617</v>
      </c>
      <c r="BD18" s="93">
        <f t="shared" si="50"/>
        <v>2167645.4019896556</v>
      </c>
      <c r="BE18" s="1">
        <v>951176</v>
      </c>
      <c r="BF18" s="1">
        <f t="shared" si="51"/>
        <v>0</v>
      </c>
      <c r="BG18" s="1">
        <f t="shared" si="52"/>
        <v>1216469.4019896556</v>
      </c>
      <c r="BH18" s="87">
        <f t="shared" si="53"/>
        <v>8.7888888269501537E-4</v>
      </c>
      <c r="BI18" s="1">
        <f t="shared" si="54"/>
        <v>-438.96185727607559</v>
      </c>
      <c r="BJ18" s="93">
        <f t="shared" si="55"/>
        <v>2167206.4401323795</v>
      </c>
      <c r="BK18" s="91">
        <v>7.5</v>
      </c>
      <c r="BL18" s="5">
        <f t="shared" si="56"/>
        <v>0</v>
      </c>
      <c r="BM18" s="139">
        <v>630</v>
      </c>
      <c r="BN18" s="32">
        <f t="shared" si="57"/>
        <v>0</v>
      </c>
      <c r="BO18" s="46">
        <f t="shared" si="58"/>
        <v>2167206.4401323795</v>
      </c>
      <c r="BP18" s="5">
        <f t="shared" si="59"/>
        <v>2167206.4401323795</v>
      </c>
      <c r="BQ18" s="96">
        <f t="shared" si="60"/>
        <v>7.6957575063742124E-4</v>
      </c>
      <c r="BR18" s="67">
        <f t="shared" si="61"/>
        <v>4532.0066400363421</v>
      </c>
      <c r="BS18" s="97">
        <f t="shared" si="63"/>
        <v>2171738</v>
      </c>
      <c r="BT18" s="99">
        <f t="shared" si="62"/>
        <v>262.31887909167773</v>
      </c>
    </row>
    <row r="19" spans="1:72" ht="15.6" x14ac:dyDescent="0.3">
      <c r="A19" s="3" t="s">
        <v>369</v>
      </c>
      <c r="B19" s="13" t="s">
        <v>70</v>
      </c>
      <c r="C19" s="36">
        <v>33827</v>
      </c>
      <c r="D19" s="25">
        <v>0</v>
      </c>
      <c r="E19" s="28">
        <v>0</v>
      </c>
      <c r="F19" s="4">
        <v>0</v>
      </c>
      <c r="G19" s="28">
        <v>0</v>
      </c>
      <c r="H19" s="28">
        <v>0</v>
      </c>
      <c r="I19" s="4">
        <v>0</v>
      </c>
      <c r="J19" s="28">
        <f t="shared" si="15"/>
        <v>0</v>
      </c>
      <c r="K19" s="49">
        <f t="shared" si="16"/>
        <v>0</v>
      </c>
      <c r="L19" s="39">
        <v>19609</v>
      </c>
      <c r="M19" s="40">
        <f t="shared" si="17"/>
        <v>6.3099816708370657E-3</v>
      </c>
      <c r="N19" s="1">
        <f t="shared" si="18"/>
        <v>721004.97296582127</v>
      </c>
      <c r="O19" s="43">
        <v>1856</v>
      </c>
      <c r="P19" s="43">
        <v>1930.5</v>
      </c>
      <c r="Q19" s="43">
        <f t="shared" si="19"/>
        <v>2821.25</v>
      </c>
      <c r="R19" s="44">
        <f t="shared" si="20"/>
        <v>3.0119581544663454E-3</v>
      </c>
      <c r="S19" s="32">
        <f t="shared" si="21"/>
        <v>344158.97240587528</v>
      </c>
      <c r="T19" s="46">
        <f t="shared" si="22"/>
        <v>1065163.9453716965</v>
      </c>
      <c r="U19" s="5">
        <f t="shared" si="23"/>
        <v>31.488572600931104</v>
      </c>
      <c r="V19" s="59">
        <v>153575533.68000001</v>
      </c>
      <c r="W19" s="58">
        <f t="shared" si="24"/>
        <v>7.4508347884648547</v>
      </c>
      <c r="X19" s="44">
        <f t="shared" si="25"/>
        <v>4.5711376608032327E-3</v>
      </c>
      <c r="Y19" s="100">
        <f t="shared" si="26"/>
        <v>4540.0281928636887</v>
      </c>
      <c r="Z19" s="32">
        <f t="shared" si="27"/>
        <v>2481023.8410800197</v>
      </c>
      <c r="AA19" s="63">
        <v>48772779.236999996</v>
      </c>
      <c r="AB19" s="58">
        <f t="shared" si="28"/>
        <v>23.461159009202763</v>
      </c>
      <c r="AC19" s="58">
        <f t="shared" si="29"/>
        <v>4.0242120756017567E-3</v>
      </c>
      <c r="AD19" s="105">
        <f t="shared" si="30"/>
        <v>1441.8298766370058</v>
      </c>
      <c r="AE19" s="5">
        <f t="shared" si="31"/>
        <v>1287503.0782373089</v>
      </c>
      <c r="AF19" s="46">
        <f t="shared" si="32"/>
        <v>3768526.9193173284</v>
      </c>
      <c r="AG19" s="67">
        <f t="shared" si="33"/>
        <v>111.40588640190759</v>
      </c>
      <c r="AH19" s="70">
        <v>3425.85</v>
      </c>
      <c r="AI19" s="40">
        <f t="shared" si="34"/>
        <v>3.6482511033700082E-3</v>
      </c>
      <c r="AJ19" s="5">
        <f t="shared" si="35"/>
        <v>625301.93582944514</v>
      </c>
      <c r="AK19" s="46">
        <f t="shared" si="36"/>
        <v>625301.93582944514</v>
      </c>
      <c r="AL19" s="5">
        <f t="shared" si="37"/>
        <v>18.485290916411302</v>
      </c>
      <c r="AM19" s="74">
        <v>4000</v>
      </c>
      <c r="AN19" s="44">
        <f t="shared" si="38"/>
        <v>4.4498768651087209E-3</v>
      </c>
      <c r="AO19" s="5">
        <f t="shared" si="39"/>
        <v>127112.21218248973</v>
      </c>
      <c r="AP19" s="108">
        <v>42.666666666666664</v>
      </c>
      <c r="AQ19" s="77">
        <f t="shared" si="40"/>
        <v>4.8321944958284587E-3</v>
      </c>
      <c r="AR19" s="32">
        <f t="shared" si="41"/>
        <v>414113.56934214215</v>
      </c>
      <c r="AS19" s="36">
        <v>227</v>
      </c>
      <c r="AT19" s="81">
        <f t="shared" si="42"/>
        <v>4.0778259977874327E-3</v>
      </c>
      <c r="AU19" s="6">
        <f t="shared" si="43"/>
        <v>465949.50297280675</v>
      </c>
      <c r="AV19" s="110">
        <v>187</v>
      </c>
      <c r="AW19" s="77">
        <f t="shared" si="44"/>
        <v>4.9775448548363931E-3</v>
      </c>
      <c r="AX19" s="73">
        <f t="shared" si="45"/>
        <v>568755.1534553651</v>
      </c>
      <c r="AY19" s="86">
        <v>330</v>
      </c>
      <c r="AZ19" s="77">
        <f t="shared" si="46"/>
        <v>3.5604466742191294E-3</v>
      </c>
      <c r="BA19" s="73">
        <f t="shared" si="47"/>
        <v>305126.22825635213</v>
      </c>
      <c r="BB19" s="46">
        <f t="shared" si="48"/>
        <v>1881056.6662091559</v>
      </c>
      <c r="BC19" s="67">
        <f t="shared" si="49"/>
        <v>55.608143382775772</v>
      </c>
      <c r="BD19" s="93">
        <f t="shared" si="50"/>
        <v>7340049.4667276256</v>
      </c>
      <c r="BE19" s="1">
        <v>3988721</v>
      </c>
      <c r="BF19" s="1">
        <f t="shared" si="51"/>
        <v>0</v>
      </c>
      <c r="BG19" s="1">
        <f t="shared" si="52"/>
        <v>3351328.4667276256</v>
      </c>
      <c r="BH19" s="87">
        <f t="shared" si="53"/>
        <v>2.4213065506199136E-3</v>
      </c>
      <c r="BI19" s="1">
        <f t="shared" si="54"/>
        <v>-1209.3237739402271</v>
      </c>
      <c r="BJ19" s="93">
        <f t="shared" si="55"/>
        <v>7338840.1429536855</v>
      </c>
      <c r="BK19" s="91">
        <v>6.9</v>
      </c>
      <c r="BL19" s="5">
        <f t="shared" si="56"/>
        <v>0</v>
      </c>
      <c r="BM19" s="139">
        <v>786</v>
      </c>
      <c r="BN19" s="32">
        <f t="shared" si="57"/>
        <v>0</v>
      </c>
      <c r="BO19" s="46">
        <f t="shared" si="58"/>
        <v>7338840.1429536855</v>
      </c>
      <c r="BP19" s="5">
        <f t="shared" si="59"/>
        <v>7338840.1429536855</v>
      </c>
      <c r="BQ19" s="96">
        <f t="shared" si="60"/>
        <v>2.6060246533212766E-3</v>
      </c>
      <c r="BR19" s="67">
        <f t="shared" si="61"/>
        <v>15346.794676375988</v>
      </c>
      <c r="BS19" s="97">
        <f t="shared" si="63"/>
        <v>7354187</v>
      </c>
      <c r="BT19" s="99">
        <f t="shared" si="62"/>
        <v>217.40582966269548</v>
      </c>
    </row>
    <row r="20" spans="1:72" ht="15.6" x14ac:dyDescent="0.3">
      <c r="A20" s="3" t="s">
        <v>518</v>
      </c>
      <c r="B20" s="13" t="s">
        <v>219</v>
      </c>
      <c r="C20" s="36">
        <v>14369</v>
      </c>
      <c r="D20" s="25">
        <v>0</v>
      </c>
      <c r="E20" s="28">
        <v>0</v>
      </c>
      <c r="F20" s="4">
        <v>0</v>
      </c>
      <c r="G20" s="28">
        <v>0</v>
      </c>
      <c r="H20" s="28">
        <v>0</v>
      </c>
      <c r="I20" s="4">
        <v>0</v>
      </c>
      <c r="J20" s="28">
        <f t="shared" si="15"/>
        <v>0</v>
      </c>
      <c r="K20" s="49">
        <f t="shared" si="16"/>
        <v>0</v>
      </c>
      <c r="L20" s="39">
        <v>4035</v>
      </c>
      <c r="M20" s="40">
        <f t="shared" si="17"/>
        <v>1.2984229711779061E-3</v>
      </c>
      <c r="N20" s="1">
        <f t="shared" si="18"/>
        <v>148363.2549297307</v>
      </c>
      <c r="O20" s="43">
        <v>0</v>
      </c>
      <c r="P20" s="43">
        <v>273</v>
      </c>
      <c r="Q20" s="43">
        <f t="shared" si="19"/>
        <v>136.5</v>
      </c>
      <c r="R20" s="44">
        <f t="shared" si="20"/>
        <v>1.4572699621963887E-4</v>
      </c>
      <c r="S20" s="32">
        <f t="shared" si="21"/>
        <v>16651.377840815941</v>
      </c>
      <c r="T20" s="46">
        <f t="shared" si="22"/>
        <v>165014.63277054665</v>
      </c>
      <c r="U20" s="5">
        <f t="shared" si="23"/>
        <v>11.484072153284616</v>
      </c>
      <c r="V20" s="59">
        <v>61236484.170000002</v>
      </c>
      <c r="W20" s="58">
        <f t="shared" si="24"/>
        <v>3.3716527622131118</v>
      </c>
      <c r="X20" s="44">
        <f t="shared" si="25"/>
        <v>2.0685318300661315E-3</v>
      </c>
      <c r="Y20" s="100">
        <f t="shared" si="26"/>
        <v>4261.7081334818013</v>
      </c>
      <c r="Z20" s="32">
        <f t="shared" si="27"/>
        <v>1122713.2427959207</v>
      </c>
      <c r="AA20" s="63">
        <v>11767108.545</v>
      </c>
      <c r="AB20" s="58">
        <f t="shared" si="28"/>
        <v>17.546210286955418</v>
      </c>
      <c r="AC20" s="58">
        <f t="shared" si="29"/>
        <v>3.0096412240382809E-3</v>
      </c>
      <c r="AD20" s="105">
        <f t="shared" si="30"/>
        <v>818.92327545410262</v>
      </c>
      <c r="AE20" s="5">
        <f t="shared" si="31"/>
        <v>962902.12035103946</v>
      </c>
      <c r="AF20" s="46">
        <f t="shared" si="32"/>
        <v>2085615.3631469603</v>
      </c>
      <c r="AG20" s="67">
        <f t="shared" si="33"/>
        <v>145.14686917300858</v>
      </c>
      <c r="AH20" s="70">
        <v>7317.692</v>
      </c>
      <c r="AI20" s="40">
        <f t="shared" si="34"/>
        <v>7.7927457165730789E-3</v>
      </c>
      <c r="AJ20" s="5">
        <f t="shared" si="35"/>
        <v>1335658.8798119135</v>
      </c>
      <c r="AK20" s="46">
        <f t="shared" si="36"/>
        <v>1335658.8798119135</v>
      </c>
      <c r="AL20" s="5">
        <f t="shared" si="37"/>
        <v>92.954198608943798</v>
      </c>
      <c r="AM20" s="74">
        <v>1476.1944444444443</v>
      </c>
      <c r="AN20" s="44">
        <f t="shared" si="38"/>
        <v>1.6422208766838384E-3</v>
      </c>
      <c r="AO20" s="5">
        <f t="shared" si="39"/>
        <v>46910.585361208687</v>
      </c>
      <c r="AP20" s="108">
        <v>7.666666666666667</v>
      </c>
      <c r="AQ20" s="77">
        <f t="shared" si="40"/>
        <v>8.6828494846917634E-4</v>
      </c>
      <c r="AR20" s="32">
        <f t="shared" si="41"/>
        <v>74411.031991166179</v>
      </c>
      <c r="AS20" s="36">
        <v>107.16666666666667</v>
      </c>
      <c r="AT20" s="81">
        <f t="shared" si="42"/>
        <v>1.925141054755741E-3</v>
      </c>
      <c r="AU20" s="6">
        <f t="shared" si="43"/>
        <v>219974.69193209597</v>
      </c>
      <c r="AV20" s="110">
        <v>34.805555555555557</v>
      </c>
      <c r="AW20" s="77">
        <f t="shared" si="44"/>
        <v>9.26450342113785E-4</v>
      </c>
      <c r="AX20" s="73">
        <f t="shared" si="45"/>
        <v>105860.10209143977</v>
      </c>
      <c r="AY20" s="86">
        <v>36</v>
      </c>
      <c r="AZ20" s="77">
        <f t="shared" si="46"/>
        <v>3.8841236446026864E-4</v>
      </c>
      <c r="BA20" s="73">
        <f t="shared" si="47"/>
        <v>33286.497627965684</v>
      </c>
      <c r="BB20" s="46">
        <f t="shared" si="48"/>
        <v>480442.90900387632</v>
      </c>
      <c r="BC20" s="67">
        <f t="shared" si="49"/>
        <v>33.436071334391841</v>
      </c>
      <c r="BD20" s="93">
        <f t="shared" si="50"/>
        <v>4066731.7847332964</v>
      </c>
      <c r="BE20" s="1">
        <v>2214749</v>
      </c>
      <c r="BF20" s="1">
        <f t="shared" si="51"/>
        <v>0</v>
      </c>
      <c r="BG20" s="1">
        <f t="shared" si="52"/>
        <v>1851982.7847332964</v>
      </c>
      <c r="BH20" s="87">
        <f t="shared" si="53"/>
        <v>1.3380419415255388E-3</v>
      </c>
      <c r="BI20" s="1">
        <f t="shared" si="54"/>
        <v>-668.2862729635342</v>
      </c>
      <c r="BJ20" s="93">
        <f t="shared" si="55"/>
        <v>4066063.4984603329</v>
      </c>
      <c r="BK20" s="91">
        <v>7</v>
      </c>
      <c r="BL20" s="5">
        <f t="shared" si="56"/>
        <v>0</v>
      </c>
      <c r="BM20" s="139">
        <v>818</v>
      </c>
      <c r="BN20" s="32">
        <f t="shared" si="57"/>
        <v>0</v>
      </c>
      <c r="BO20" s="46">
        <f t="shared" si="58"/>
        <v>4066063.4984603329</v>
      </c>
      <c r="BP20" s="5">
        <f t="shared" si="59"/>
        <v>4066063.4984603329</v>
      </c>
      <c r="BQ20" s="96">
        <f t="shared" si="60"/>
        <v>1.4438605437033919E-3</v>
      </c>
      <c r="BR20" s="67">
        <f t="shared" si="61"/>
        <v>8502.8479209881025</v>
      </c>
      <c r="BS20" s="97">
        <f t="shared" si="63"/>
        <v>4074566</v>
      </c>
      <c r="BT20" s="99">
        <f t="shared" si="62"/>
        <v>283.56642772635536</v>
      </c>
    </row>
    <row r="21" spans="1:72" ht="15.6" x14ac:dyDescent="0.3">
      <c r="A21" s="2" t="s">
        <v>458</v>
      </c>
      <c r="B21" s="13" t="s">
        <v>159</v>
      </c>
      <c r="C21" s="36">
        <v>10249</v>
      </c>
      <c r="D21" s="25">
        <v>0</v>
      </c>
      <c r="E21" s="28">
        <v>0</v>
      </c>
      <c r="F21" s="4">
        <v>0</v>
      </c>
      <c r="G21" s="28">
        <v>0</v>
      </c>
      <c r="H21" s="28">
        <v>0</v>
      </c>
      <c r="I21" s="4">
        <v>0</v>
      </c>
      <c r="J21" s="28">
        <f t="shared" si="15"/>
        <v>0</v>
      </c>
      <c r="K21" s="49">
        <f t="shared" si="16"/>
        <v>0</v>
      </c>
      <c r="L21" s="39">
        <v>4458</v>
      </c>
      <c r="M21" s="40">
        <f t="shared" si="17"/>
        <v>1.4345401748478578E-3</v>
      </c>
      <c r="N21" s="1">
        <f t="shared" si="18"/>
        <v>163916.57756548686</v>
      </c>
      <c r="O21" s="43">
        <v>1532</v>
      </c>
      <c r="P21" s="43">
        <v>839.5</v>
      </c>
      <c r="Q21" s="43">
        <f t="shared" si="19"/>
        <v>1951.75</v>
      </c>
      <c r="R21" s="44">
        <f t="shared" si="20"/>
        <v>2.0836825265324556E-3</v>
      </c>
      <c r="S21" s="32">
        <f t="shared" si="21"/>
        <v>238090.30550045799</v>
      </c>
      <c r="T21" s="46">
        <f t="shared" si="22"/>
        <v>402006.88306594489</v>
      </c>
      <c r="U21" s="5">
        <f t="shared" si="23"/>
        <v>39.224010446477209</v>
      </c>
      <c r="V21" s="59">
        <v>36895409.400000006</v>
      </c>
      <c r="W21" s="58">
        <f t="shared" si="24"/>
        <v>2.8470208816818272</v>
      </c>
      <c r="X21" s="44">
        <f t="shared" si="25"/>
        <v>1.7466666142560399E-3</v>
      </c>
      <c r="Y21" s="100">
        <f t="shared" si="26"/>
        <v>3599.903346667968</v>
      </c>
      <c r="Z21" s="32">
        <f t="shared" si="27"/>
        <v>948018.15958136658</v>
      </c>
      <c r="AA21" s="63">
        <v>9137014.5690000001</v>
      </c>
      <c r="AB21" s="58">
        <f t="shared" si="28"/>
        <v>11.49631536720821</v>
      </c>
      <c r="AC21" s="58">
        <f t="shared" si="29"/>
        <v>1.9719235144136813E-3</v>
      </c>
      <c r="AD21" s="105">
        <f t="shared" si="30"/>
        <v>891.50303141769928</v>
      </c>
      <c r="AE21" s="5">
        <f t="shared" si="31"/>
        <v>630895.57586909772</v>
      </c>
      <c r="AF21" s="46">
        <f t="shared" si="32"/>
        <v>1578913.7354504643</v>
      </c>
      <c r="AG21" s="67">
        <f t="shared" si="33"/>
        <v>154.05539422875054</v>
      </c>
      <c r="AH21" s="70">
        <v>1498.8939</v>
      </c>
      <c r="AI21" s="40">
        <f t="shared" si="34"/>
        <v>1.596199869962075E-3</v>
      </c>
      <c r="AJ21" s="5">
        <f t="shared" si="35"/>
        <v>273585.02481805877</v>
      </c>
      <c r="AK21" s="46">
        <f t="shared" si="36"/>
        <v>273585.02481805877</v>
      </c>
      <c r="AL21" s="5">
        <f t="shared" si="37"/>
        <v>26.693826209196875</v>
      </c>
      <c r="AM21" s="74">
        <v>1508.4444444444443</v>
      </c>
      <c r="AN21" s="44">
        <f t="shared" si="38"/>
        <v>1.6780980089087774E-3</v>
      </c>
      <c r="AO21" s="5">
        <f t="shared" si="39"/>
        <v>47935.427571930006</v>
      </c>
      <c r="AP21" s="108">
        <v>13.333333333333334</v>
      </c>
      <c r="AQ21" s="77">
        <f t="shared" si="40"/>
        <v>1.5100607799463936E-3</v>
      </c>
      <c r="AR21" s="32">
        <f t="shared" si="41"/>
        <v>129410.49041941944</v>
      </c>
      <c r="AS21" s="36">
        <v>55.416666666666664</v>
      </c>
      <c r="AT21" s="81">
        <f t="shared" si="42"/>
        <v>9.9550451120728432E-4</v>
      </c>
      <c r="AU21" s="6">
        <f t="shared" si="43"/>
        <v>113750.5211001896</v>
      </c>
      <c r="AV21" s="110">
        <v>23.555555555555557</v>
      </c>
      <c r="AW21" s="77">
        <f t="shared" si="44"/>
        <v>6.2699911421587368E-4</v>
      </c>
      <c r="AX21" s="73">
        <f t="shared" si="45"/>
        <v>71643.548741852297</v>
      </c>
      <c r="AY21" s="86">
        <v>53</v>
      </c>
      <c r="AZ21" s="77">
        <f t="shared" si="46"/>
        <v>5.7182931434428437E-4</v>
      </c>
      <c r="BA21" s="73">
        <f t="shared" si="47"/>
        <v>49005.121507838368</v>
      </c>
      <c r="BB21" s="46">
        <f t="shared" si="48"/>
        <v>411745.10934122966</v>
      </c>
      <c r="BC21" s="67">
        <f t="shared" si="49"/>
        <v>40.174174001485966</v>
      </c>
      <c r="BD21" s="93">
        <f t="shared" si="50"/>
        <v>2666250.7526756977</v>
      </c>
      <c r="BE21" s="1">
        <v>1176727</v>
      </c>
      <c r="BF21" s="1">
        <f t="shared" si="51"/>
        <v>0</v>
      </c>
      <c r="BG21" s="1">
        <f t="shared" si="52"/>
        <v>1489523.7526756977</v>
      </c>
      <c r="BH21" s="87">
        <f t="shared" si="53"/>
        <v>1.0761683480041717E-3</v>
      </c>
      <c r="BI21" s="1">
        <f t="shared" si="54"/>
        <v>-537.49326687701932</v>
      </c>
      <c r="BJ21" s="93">
        <f t="shared" si="55"/>
        <v>2665713.2594088209</v>
      </c>
      <c r="BK21" s="91">
        <v>7</v>
      </c>
      <c r="BL21" s="5">
        <f t="shared" si="56"/>
        <v>0</v>
      </c>
      <c r="BM21" s="139">
        <v>1259</v>
      </c>
      <c r="BN21" s="32">
        <f t="shared" si="57"/>
        <v>0</v>
      </c>
      <c r="BO21" s="46">
        <f t="shared" si="58"/>
        <v>2665713.2594088209</v>
      </c>
      <c r="BP21" s="5">
        <f t="shared" si="59"/>
        <v>2665713.2594088209</v>
      </c>
      <c r="BQ21" s="96">
        <f t="shared" si="60"/>
        <v>9.4659569324109262E-4</v>
      </c>
      <c r="BR21" s="67">
        <f t="shared" si="61"/>
        <v>5574.4713417037237</v>
      </c>
      <c r="BS21" s="97">
        <f t="shared" si="63"/>
        <v>2671288</v>
      </c>
      <c r="BT21" s="99">
        <f t="shared" si="62"/>
        <v>260.6388915991804</v>
      </c>
    </row>
    <row r="22" spans="1:72" ht="15.6" x14ac:dyDescent="0.3">
      <c r="A22" s="2" t="s">
        <v>343</v>
      </c>
      <c r="B22" s="13" t="s">
        <v>44</v>
      </c>
      <c r="C22" s="36">
        <v>2935</v>
      </c>
      <c r="D22" s="25">
        <v>0</v>
      </c>
      <c r="E22" s="28">
        <v>0</v>
      </c>
      <c r="F22" s="4">
        <v>0</v>
      </c>
      <c r="G22" s="28">
        <v>0</v>
      </c>
      <c r="H22" s="28">
        <v>0</v>
      </c>
      <c r="I22" s="4">
        <v>0</v>
      </c>
      <c r="J22" s="28">
        <f t="shared" si="15"/>
        <v>0</v>
      </c>
      <c r="K22" s="49">
        <f t="shared" si="16"/>
        <v>0</v>
      </c>
      <c r="L22" s="39">
        <v>691</v>
      </c>
      <c r="M22" s="40">
        <f t="shared" si="17"/>
        <v>2.2235694500221393E-4</v>
      </c>
      <c r="N22" s="1">
        <f t="shared" si="18"/>
        <v>25407.437213492918</v>
      </c>
      <c r="O22" s="43">
        <v>0</v>
      </c>
      <c r="P22" s="43">
        <v>112</v>
      </c>
      <c r="Q22" s="43">
        <f t="shared" si="19"/>
        <v>56</v>
      </c>
      <c r="R22" s="44">
        <f t="shared" si="20"/>
        <v>5.9785434346518514E-5</v>
      </c>
      <c r="S22" s="32">
        <f t="shared" si="21"/>
        <v>6831.3344987962846</v>
      </c>
      <c r="T22" s="46">
        <f t="shared" si="22"/>
        <v>32238.771712289203</v>
      </c>
      <c r="U22" s="5">
        <f t="shared" si="23"/>
        <v>10.984249305720342</v>
      </c>
      <c r="V22" s="59">
        <v>6075180.2400000002</v>
      </c>
      <c r="W22" s="58">
        <f t="shared" si="24"/>
        <v>1.417937354892371</v>
      </c>
      <c r="X22" s="44">
        <f t="shared" si="25"/>
        <v>8.6991418111200414E-4</v>
      </c>
      <c r="Y22" s="100">
        <f t="shared" si="26"/>
        <v>2069.9080885860308</v>
      </c>
      <c r="Z22" s="32">
        <f t="shared" si="27"/>
        <v>472153.32006720523</v>
      </c>
      <c r="AA22" s="63">
        <v>3077383.5090000001</v>
      </c>
      <c r="AB22" s="58">
        <f t="shared" si="28"/>
        <v>2.7992042508862354</v>
      </c>
      <c r="AC22" s="58">
        <f t="shared" si="29"/>
        <v>4.8013789702689287E-4</v>
      </c>
      <c r="AD22" s="105">
        <f t="shared" si="30"/>
        <v>1048.5122688245315</v>
      </c>
      <c r="AE22" s="5">
        <f t="shared" si="31"/>
        <v>153614.92107944482</v>
      </c>
      <c r="AF22" s="46">
        <f t="shared" si="32"/>
        <v>625768.24114665005</v>
      </c>
      <c r="AG22" s="67">
        <f t="shared" si="33"/>
        <v>213.2089407654685</v>
      </c>
      <c r="AH22" s="70">
        <v>541.39610000000005</v>
      </c>
      <c r="AI22" s="40">
        <f t="shared" si="34"/>
        <v>5.7654273222272417E-4</v>
      </c>
      <c r="AJ22" s="5">
        <f t="shared" si="35"/>
        <v>98818.112112471907</v>
      </c>
      <c r="AK22" s="46">
        <f t="shared" si="36"/>
        <v>98818.112112471907</v>
      </c>
      <c r="AL22" s="5">
        <f t="shared" si="37"/>
        <v>33.668862729973391</v>
      </c>
      <c r="AM22" s="74">
        <v>362.63888888888891</v>
      </c>
      <c r="AN22" s="44">
        <f t="shared" si="38"/>
        <v>4.0342460051384968E-4</v>
      </c>
      <c r="AO22" s="5">
        <f t="shared" si="39"/>
        <v>11523.957847516691</v>
      </c>
      <c r="AP22" s="108">
        <v>2.3333333333333335</v>
      </c>
      <c r="AQ22" s="77">
        <f t="shared" si="40"/>
        <v>2.6426063649061889E-4</v>
      </c>
      <c r="AR22" s="32">
        <f t="shared" si="41"/>
        <v>22646.8358233984</v>
      </c>
      <c r="AS22" s="36">
        <v>23</v>
      </c>
      <c r="AT22" s="81">
        <f t="shared" si="42"/>
        <v>4.1317179713264737E-4</v>
      </c>
      <c r="AU22" s="6">
        <f t="shared" si="43"/>
        <v>47210.742591958391</v>
      </c>
      <c r="AV22" s="110">
        <v>3.3611111111111112</v>
      </c>
      <c r="AW22" s="77">
        <f t="shared" si="44"/>
        <v>8.9465675495425354E-5</v>
      </c>
      <c r="AX22" s="73">
        <f t="shared" si="45"/>
        <v>10222.72334641996</v>
      </c>
      <c r="AY22" s="86">
        <v>14</v>
      </c>
      <c r="AZ22" s="77">
        <f t="shared" si="46"/>
        <v>1.5104925284566004E-4</v>
      </c>
      <c r="BA22" s="73">
        <f t="shared" si="47"/>
        <v>12944.749077542212</v>
      </c>
      <c r="BB22" s="46">
        <f t="shared" si="48"/>
        <v>104549.00868683566</v>
      </c>
      <c r="BC22" s="67">
        <f t="shared" si="49"/>
        <v>35.621468036400564</v>
      </c>
      <c r="BD22" s="93">
        <f t="shared" si="50"/>
        <v>861374.13365824684</v>
      </c>
      <c r="BE22" s="1">
        <v>280026</v>
      </c>
      <c r="BF22" s="1">
        <f t="shared" si="51"/>
        <v>0</v>
      </c>
      <c r="BG22" s="1">
        <f t="shared" si="52"/>
        <v>581348.13365824684</v>
      </c>
      <c r="BH22" s="87">
        <f t="shared" si="53"/>
        <v>4.2001912322006262E-4</v>
      </c>
      <c r="BI22" s="1">
        <f t="shared" si="54"/>
        <v>-209.77893571117897</v>
      </c>
      <c r="BJ22" s="93">
        <f t="shared" si="55"/>
        <v>861164.3547225357</v>
      </c>
      <c r="BK22" s="91">
        <v>7.2</v>
      </c>
      <c r="BL22" s="5">
        <f t="shared" si="56"/>
        <v>0</v>
      </c>
      <c r="BM22" s="139">
        <v>879.72</v>
      </c>
      <c r="BN22" s="32">
        <f t="shared" si="57"/>
        <v>0</v>
      </c>
      <c r="BO22" s="46">
        <f t="shared" si="58"/>
        <v>861164.3547225357</v>
      </c>
      <c r="BP22" s="5">
        <f t="shared" si="59"/>
        <v>861164.3547225357</v>
      </c>
      <c r="BQ22" s="96">
        <f t="shared" si="60"/>
        <v>3.0579975789814668E-4</v>
      </c>
      <c r="BR22" s="67">
        <f t="shared" si="61"/>
        <v>1800.8448579207568</v>
      </c>
      <c r="BS22" s="97">
        <f t="shared" si="63"/>
        <v>862965</v>
      </c>
      <c r="BT22" s="99">
        <f t="shared" si="62"/>
        <v>294.02555366269166</v>
      </c>
    </row>
    <row r="23" spans="1:72" ht="15.6" x14ac:dyDescent="0.3">
      <c r="A23" s="3" t="s">
        <v>344</v>
      </c>
      <c r="B23" s="13" t="s">
        <v>45</v>
      </c>
      <c r="C23" s="36">
        <v>22853</v>
      </c>
      <c r="D23" s="25">
        <v>0</v>
      </c>
      <c r="E23" s="28">
        <v>0</v>
      </c>
      <c r="F23" s="4">
        <v>0</v>
      </c>
      <c r="G23" s="28">
        <v>0</v>
      </c>
      <c r="H23" s="28">
        <v>0</v>
      </c>
      <c r="I23" s="4">
        <v>0</v>
      </c>
      <c r="J23" s="28">
        <f t="shared" si="15"/>
        <v>0</v>
      </c>
      <c r="K23" s="49">
        <f t="shared" si="16"/>
        <v>0</v>
      </c>
      <c r="L23" s="39">
        <v>6073</v>
      </c>
      <c r="M23" s="40">
        <f t="shared" si="17"/>
        <v>1.9542311533986183E-3</v>
      </c>
      <c r="N23" s="1">
        <f t="shared" si="18"/>
        <v>223298.64862162445</v>
      </c>
      <c r="O23" s="43">
        <v>0</v>
      </c>
      <c r="P23" s="43">
        <v>445</v>
      </c>
      <c r="Q23" s="43">
        <f t="shared" si="19"/>
        <v>222.5</v>
      </c>
      <c r="R23" s="44">
        <f t="shared" si="20"/>
        <v>2.3754034182322088E-4</v>
      </c>
      <c r="S23" s="32">
        <f t="shared" si="21"/>
        <v>27142.355821110235</v>
      </c>
      <c r="T23" s="46">
        <f t="shared" si="22"/>
        <v>250441.0044427347</v>
      </c>
      <c r="U23" s="5">
        <f t="shared" si="23"/>
        <v>10.958780223285114</v>
      </c>
      <c r="V23" s="59">
        <v>85295833.040000007</v>
      </c>
      <c r="W23" s="58">
        <f t="shared" si="24"/>
        <v>6.1229205505863709</v>
      </c>
      <c r="X23" s="44">
        <f t="shared" si="25"/>
        <v>3.7564532723531412E-3</v>
      </c>
      <c r="Y23" s="100">
        <f t="shared" si="26"/>
        <v>3732.3691874152191</v>
      </c>
      <c r="Z23" s="32">
        <f t="shared" si="27"/>
        <v>2038846.9606871414</v>
      </c>
      <c r="AA23" s="63">
        <v>22314168.197999999</v>
      </c>
      <c r="AB23" s="58">
        <f t="shared" si="28"/>
        <v>23.404843253212089</v>
      </c>
      <c r="AC23" s="58">
        <f t="shared" si="29"/>
        <v>4.0145524272776727E-3</v>
      </c>
      <c r="AD23" s="105">
        <f t="shared" si="30"/>
        <v>976.42183512011547</v>
      </c>
      <c r="AE23" s="5">
        <f t="shared" si="31"/>
        <v>1284412.5783535303</v>
      </c>
      <c r="AF23" s="46">
        <f t="shared" si="32"/>
        <v>3323259.5390406717</v>
      </c>
      <c r="AG23" s="67">
        <f t="shared" si="33"/>
        <v>145.4189620198955</v>
      </c>
      <c r="AH23" s="70">
        <v>5084.7807000000003</v>
      </c>
      <c r="AI23" s="40">
        <f t="shared" si="34"/>
        <v>5.4148771251425259E-3</v>
      </c>
      <c r="AJ23" s="5">
        <f t="shared" si="35"/>
        <v>928097.61518402759</v>
      </c>
      <c r="AK23" s="46">
        <f t="shared" si="36"/>
        <v>928097.61518402759</v>
      </c>
      <c r="AL23" s="5">
        <f t="shared" si="37"/>
        <v>40.611631522514664</v>
      </c>
      <c r="AM23" s="74">
        <v>2682</v>
      </c>
      <c r="AN23" s="44">
        <f t="shared" si="38"/>
        <v>2.9836424380553974E-3</v>
      </c>
      <c r="AO23" s="5">
        <f t="shared" si="39"/>
        <v>85228.738268359361</v>
      </c>
      <c r="AP23" s="108">
        <v>15</v>
      </c>
      <c r="AQ23" s="77">
        <f t="shared" si="40"/>
        <v>1.6988183774396927E-3</v>
      </c>
      <c r="AR23" s="32">
        <f t="shared" si="41"/>
        <v>145586.80172184686</v>
      </c>
      <c r="AS23" s="36">
        <v>154.83333333333334</v>
      </c>
      <c r="AT23" s="81">
        <f t="shared" si="42"/>
        <v>2.781424634320503E-3</v>
      </c>
      <c r="AU23" s="6">
        <f t="shared" si="43"/>
        <v>317817.24541977787</v>
      </c>
      <c r="AV23" s="110">
        <v>38</v>
      </c>
      <c r="AW23" s="77">
        <f t="shared" si="44"/>
        <v>1.0114797031218338E-3</v>
      </c>
      <c r="AX23" s="73">
        <f t="shared" si="45"/>
        <v>115575.91353638435</v>
      </c>
      <c r="AY23" s="86">
        <v>257</v>
      </c>
      <c r="AZ23" s="77">
        <f t="shared" si="46"/>
        <v>2.7728327129524733E-3</v>
      </c>
      <c r="BA23" s="73">
        <f t="shared" si="47"/>
        <v>237628.60806631058</v>
      </c>
      <c r="BB23" s="46">
        <f t="shared" si="48"/>
        <v>901837.30701267906</v>
      </c>
      <c r="BC23" s="67">
        <f t="shared" si="49"/>
        <v>39.462534766231087</v>
      </c>
      <c r="BD23" s="93">
        <f t="shared" si="50"/>
        <v>5403635.4656801131</v>
      </c>
      <c r="BE23" s="1">
        <v>2726891</v>
      </c>
      <c r="BF23" s="1">
        <f t="shared" si="51"/>
        <v>0</v>
      </c>
      <c r="BG23" s="1">
        <f t="shared" si="52"/>
        <v>2676744.4656801131</v>
      </c>
      <c r="BH23" s="87">
        <f t="shared" si="53"/>
        <v>1.9339252996037675E-3</v>
      </c>
      <c r="BI23" s="1">
        <f t="shared" si="54"/>
        <v>-965.90076181660572</v>
      </c>
      <c r="BJ23" s="93">
        <f t="shared" si="55"/>
        <v>5402669.5649182964</v>
      </c>
      <c r="BK23" s="91">
        <v>8</v>
      </c>
      <c r="BL23" s="5">
        <f t="shared" si="56"/>
        <v>0</v>
      </c>
      <c r="BM23" s="139">
        <v>880.67</v>
      </c>
      <c r="BN23" s="32">
        <f t="shared" si="57"/>
        <v>0</v>
      </c>
      <c r="BO23" s="46">
        <f t="shared" si="58"/>
        <v>5402669.5649182964</v>
      </c>
      <c r="BP23" s="5">
        <f t="shared" si="59"/>
        <v>5402669.5649182964</v>
      </c>
      <c r="BQ23" s="96">
        <f t="shared" si="60"/>
        <v>1.9184898166018645E-3</v>
      </c>
      <c r="BR23" s="67">
        <f t="shared" si="61"/>
        <v>11297.924318015759</v>
      </c>
      <c r="BS23" s="97">
        <f t="shared" si="63"/>
        <v>5413967</v>
      </c>
      <c r="BT23" s="99">
        <f t="shared" si="62"/>
        <v>236.90399509911171</v>
      </c>
    </row>
    <row r="24" spans="1:72" ht="15.6" x14ac:dyDescent="0.3">
      <c r="A24" s="3" t="s">
        <v>434</v>
      </c>
      <c r="B24" s="13" t="s">
        <v>135</v>
      </c>
      <c r="C24" s="36">
        <v>15845</v>
      </c>
      <c r="D24" s="25">
        <v>0</v>
      </c>
      <c r="E24" s="28">
        <v>0</v>
      </c>
      <c r="F24" s="4">
        <v>0</v>
      </c>
      <c r="G24" s="28">
        <v>0</v>
      </c>
      <c r="H24" s="28">
        <v>0</v>
      </c>
      <c r="I24" s="4">
        <v>0</v>
      </c>
      <c r="J24" s="28">
        <f t="shared" si="15"/>
        <v>0</v>
      </c>
      <c r="K24" s="49">
        <f t="shared" si="16"/>
        <v>0</v>
      </c>
      <c r="L24" s="39">
        <v>5866</v>
      </c>
      <c r="M24" s="40">
        <f t="shared" si="17"/>
        <v>1.8876206069218333E-3</v>
      </c>
      <c r="N24" s="1">
        <f t="shared" si="18"/>
        <v>215687.44818285012</v>
      </c>
      <c r="O24" s="43">
        <v>387</v>
      </c>
      <c r="P24" s="43">
        <v>296.5</v>
      </c>
      <c r="Q24" s="43">
        <f t="shared" si="19"/>
        <v>535.25</v>
      </c>
      <c r="R24" s="44">
        <f t="shared" si="20"/>
        <v>5.7143131667810774E-4</v>
      </c>
      <c r="S24" s="32">
        <f t="shared" si="21"/>
        <v>65294.139115726983</v>
      </c>
      <c r="T24" s="46">
        <f t="shared" si="22"/>
        <v>280981.58729857707</v>
      </c>
      <c r="U24" s="5">
        <f t="shared" si="23"/>
        <v>17.73313899012793</v>
      </c>
      <c r="V24" s="59">
        <v>65818870.349999994</v>
      </c>
      <c r="W24" s="58">
        <f t="shared" si="24"/>
        <v>3.8144687635162371</v>
      </c>
      <c r="X24" s="44">
        <f t="shared" si="25"/>
        <v>2.3402024492424913E-3</v>
      </c>
      <c r="Y24" s="100">
        <f t="shared" si="26"/>
        <v>4153.9205017355625</v>
      </c>
      <c r="Z24" s="32">
        <f t="shared" si="27"/>
        <v>1270164.7818027511</v>
      </c>
      <c r="AA24" s="63">
        <v>14888535.237</v>
      </c>
      <c r="AB24" s="58">
        <f t="shared" si="28"/>
        <v>16.862909682080232</v>
      </c>
      <c r="AC24" s="58">
        <f t="shared" si="29"/>
        <v>2.8924370166789558E-3</v>
      </c>
      <c r="AD24" s="105">
        <f t="shared" si="30"/>
        <v>939.63617778479011</v>
      </c>
      <c r="AE24" s="5">
        <f t="shared" si="31"/>
        <v>925403.90332803875</v>
      </c>
      <c r="AF24" s="46">
        <f t="shared" si="32"/>
        <v>2195568.6851307899</v>
      </c>
      <c r="AG24" s="67">
        <f t="shared" si="33"/>
        <v>138.5653950855658</v>
      </c>
      <c r="AH24" s="70">
        <v>5634.4014999999999</v>
      </c>
      <c r="AI24" s="40">
        <f t="shared" si="34"/>
        <v>6.0001784926965946E-3</v>
      </c>
      <c r="AJ24" s="5">
        <f t="shared" si="35"/>
        <v>1028416.9374579532</v>
      </c>
      <c r="AK24" s="46">
        <f t="shared" si="36"/>
        <v>1028416.9374579532</v>
      </c>
      <c r="AL24" s="5">
        <f t="shared" si="37"/>
        <v>64.904824074342272</v>
      </c>
      <c r="AM24" s="74">
        <v>1923.3888888888889</v>
      </c>
      <c r="AN24" s="44">
        <f t="shared" si="38"/>
        <v>2.1397109298184587E-3</v>
      </c>
      <c r="AO24" s="5">
        <f t="shared" si="39"/>
        <v>61121.554138471904</v>
      </c>
      <c r="AP24" s="108">
        <v>7</v>
      </c>
      <c r="AQ24" s="77">
        <f t="shared" si="40"/>
        <v>7.9278190947185666E-4</v>
      </c>
      <c r="AR24" s="32">
        <f t="shared" si="41"/>
        <v>67940.507470195211</v>
      </c>
      <c r="AS24" s="36">
        <v>63.333333333333336</v>
      </c>
      <c r="AT24" s="81">
        <f t="shared" si="42"/>
        <v>1.1377194413797536E-3</v>
      </c>
      <c r="AU24" s="6">
        <f t="shared" si="43"/>
        <v>130000.59554307382</v>
      </c>
      <c r="AV24" s="110">
        <v>35.611111111111114</v>
      </c>
      <c r="AW24" s="77">
        <f t="shared" si="44"/>
        <v>9.4789252880277119E-4</v>
      </c>
      <c r="AX24" s="73">
        <f t="shared" si="45"/>
        <v>108310.17628190406</v>
      </c>
      <c r="AY24" s="86">
        <v>82</v>
      </c>
      <c r="AZ24" s="77">
        <f t="shared" si="46"/>
        <v>8.8471705238172302E-4</v>
      </c>
      <c r="BA24" s="73">
        <f t="shared" si="47"/>
        <v>75819.244597032957</v>
      </c>
      <c r="BB24" s="46">
        <f t="shared" si="48"/>
        <v>443192.07803067792</v>
      </c>
      <c r="BC24" s="67">
        <f t="shared" si="49"/>
        <v>27.970468793352978</v>
      </c>
      <c r="BD24" s="93">
        <f t="shared" si="50"/>
        <v>3948159.2879179982</v>
      </c>
      <c r="BE24" s="1">
        <v>2081010</v>
      </c>
      <c r="BF24" s="1">
        <f t="shared" si="51"/>
        <v>0</v>
      </c>
      <c r="BG24" s="1">
        <f t="shared" si="52"/>
        <v>1867149.2879179982</v>
      </c>
      <c r="BH24" s="87">
        <f t="shared" si="53"/>
        <v>1.3489996121554709E-3</v>
      </c>
      <c r="BI24" s="1">
        <f t="shared" si="54"/>
        <v>-673.75909159378602</v>
      </c>
      <c r="BJ24" s="93">
        <f t="shared" si="55"/>
        <v>3947485.5288264044</v>
      </c>
      <c r="BK24" s="91">
        <v>7.8</v>
      </c>
      <c r="BL24" s="5">
        <f t="shared" si="56"/>
        <v>0</v>
      </c>
      <c r="BM24" s="139">
        <v>1080</v>
      </c>
      <c r="BN24" s="32">
        <f t="shared" si="57"/>
        <v>0</v>
      </c>
      <c r="BO24" s="46">
        <f t="shared" si="58"/>
        <v>3947485.5288264044</v>
      </c>
      <c r="BP24" s="5">
        <f t="shared" si="59"/>
        <v>3947485.5288264044</v>
      </c>
      <c r="BQ24" s="96">
        <f t="shared" si="60"/>
        <v>1.4017534659925496E-3</v>
      </c>
      <c r="BR24" s="67">
        <f t="shared" si="61"/>
        <v>8254.8807057789381</v>
      </c>
      <c r="BS24" s="97">
        <f t="shared" si="63"/>
        <v>3955740</v>
      </c>
      <c r="BT24" s="99">
        <f t="shared" si="62"/>
        <v>249.65225623224993</v>
      </c>
    </row>
    <row r="25" spans="1:72" ht="15.6" x14ac:dyDescent="0.3">
      <c r="A25" s="2" t="s">
        <v>345</v>
      </c>
      <c r="B25" s="13" t="s">
        <v>46</v>
      </c>
      <c r="C25" s="36">
        <v>18194</v>
      </c>
      <c r="D25" s="25">
        <v>0</v>
      </c>
      <c r="E25" s="28">
        <v>0</v>
      </c>
      <c r="F25" s="4">
        <v>0</v>
      </c>
      <c r="G25" s="28">
        <v>0</v>
      </c>
      <c r="H25" s="28">
        <v>0</v>
      </c>
      <c r="I25" s="4">
        <v>0</v>
      </c>
      <c r="J25" s="28">
        <f t="shared" si="15"/>
        <v>0</v>
      </c>
      <c r="K25" s="49">
        <f t="shared" si="16"/>
        <v>0</v>
      </c>
      <c r="L25" s="39">
        <v>11931</v>
      </c>
      <c r="M25" s="40">
        <f t="shared" si="17"/>
        <v>3.8392774396836674E-3</v>
      </c>
      <c r="N25" s="1">
        <f t="shared" si="18"/>
        <v>438691.94413051225</v>
      </c>
      <c r="O25" s="43">
        <v>0</v>
      </c>
      <c r="P25" s="43">
        <v>370</v>
      </c>
      <c r="Q25" s="43">
        <f t="shared" si="19"/>
        <v>185</v>
      </c>
      <c r="R25" s="44">
        <f t="shared" si="20"/>
        <v>1.9750545275189151E-4</v>
      </c>
      <c r="S25" s="32">
        <f t="shared" si="21"/>
        <v>22567.801469237722</v>
      </c>
      <c r="T25" s="46">
        <f t="shared" si="22"/>
        <v>461259.74559974996</v>
      </c>
      <c r="U25" s="5">
        <f t="shared" si="23"/>
        <v>25.352299967008353</v>
      </c>
      <c r="V25" s="59">
        <v>79820710.329999998</v>
      </c>
      <c r="W25" s="58">
        <f t="shared" si="24"/>
        <v>4.1470645228721805</v>
      </c>
      <c r="X25" s="44">
        <f t="shared" si="25"/>
        <v>2.5442522026700061E-3</v>
      </c>
      <c r="Y25" s="100">
        <f t="shared" si="26"/>
        <v>4387.1996443882599</v>
      </c>
      <c r="Z25" s="32">
        <f t="shared" si="27"/>
        <v>1380914.5208362516</v>
      </c>
      <c r="AA25" s="63">
        <v>26855890.199999999</v>
      </c>
      <c r="AB25" s="58">
        <f t="shared" si="28"/>
        <v>12.325848576786333</v>
      </c>
      <c r="AC25" s="58">
        <f t="shared" si="29"/>
        <v>2.1142104985216502E-3</v>
      </c>
      <c r="AD25" s="105">
        <f t="shared" si="30"/>
        <v>1476.0849840606793</v>
      </c>
      <c r="AE25" s="5">
        <f t="shared" si="31"/>
        <v>676418.75570914603</v>
      </c>
      <c r="AF25" s="46">
        <f t="shared" si="32"/>
        <v>2057333.2765453975</v>
      </c>
      <c r="AG25" s="67">
        <f t="shared" si="33"/>
        <v>113.07756823927654</v>
      </c>
      <c r="AH25" s="70">
        <v>2430.7822999999999</v>
      </c>
      <c r="AI25" s="40">
        <f t="shared" si="34"/>
        <v>2.5885850834179215E-3</v>
      </c>
      <c r="AJ25" s="5">
        <f t="shared" si="35"/>
        <v>443677.59177137091</v>
      </c>
      <c r="AK25" s="46">
        <f t="shared" si="36"/>
        <v>443677.59177137091</v>
      </c>
      <c r="AL25" s="5">
        <f t="shared" si="37"/>
        <v>24.385928975012142</v>
      </c>
      <c r="AM25" s="74">
        <v>1827.7222222222222</v>
      </c>
      <c r="AN25" s="44">
        <f t="shared" si="38"/>
        <v>2.0332847081279415E-3</v>
      </c>
      <c r="AO25" s="5">
        <f t="shared" si="39"/>
        <v>58081.453730440684</v>
      </c>
      <c r="AP25" s="108">
        <v>18</v>
      </c>
      <c r="AQ25" s="77">
        <f t="shared" si="40"/>
        <v>2.0385820529276312E-3</v>
      </c>
      <c r="AR25" s="32">
        <f t="shared" si="41"/>
        <v>174704.16206621623</v>
      </c>
      <c r="AS25" s="36">
        <v>168.91666666666666</v>
      </c>
      <c r="AT25" s="81">
        <f t="shared" si="42"/>
        <v>3.0344175101010007E-3</v>
      </c>
      <c r="AU25" s="6">
        <f t="shared" si="43"/>
        <v>346725.27258659294</v>
      </c>
      <c r="AV25" s="110">
        <v>26.277777777777779</v>
      </c>
      <c r="AW25" s="77">
        <f t="shared" si="44"/>
        <v>6.9945891750968923E-4</v>
      </c>
      <c r="AX25" s="73">
        <f t="shared" si="45"/>
        <v>79923.109799283338</v>
      </c>
      <c r="AY25" s="86">
        <v>101</v>
      </c>
      <c r="AZ25" s="77">
        <f t="shared" si="46"/>
        <v>1.089712466957976E-3</v>
      </c>
      <c r="BA25" s="73">
        <f t="shared" si="47"/>
        <v>93387.118345125957</v>
      </c>
      <c r="BB25" s="46">
        <f t="shared" si="48"/>
        <v>752821.11652765912</v>
      </c>
      <c r="BC25" s="67">
        <f t="shared" si="49"/>
        <v>41.377438525209364</v>
      </c>
      <c r="BD25" s="93">
        <f t="shared" si="50"/>
        <v>3715091.7304441771</v>
      </c>
      <c r="BE25" s="1">
        <v>1965992</v>
      </c>
      <c r="BF25" s="1">
        <f t="shared" si="51"/>
        <v>0</v>
      </c>
      <c r="BG25" s="1">
        <f t="shared" si="52"/>
        <v>1749099.7304441771</v>
      </c>
      <c r="BH25" s="87">
        <f t="shared" si="53"/>
        <v>1.2637098025629647E-3</v>
      </c>
      <c r="BI25" s="1">
        <f t="shared" si="54"/>
        <v>-631.16101809142594</v>
      </c>
      <c r="BJ25" s="93">
        <f t="shared" si="55"/>
        <v>3714460.5694260858</v>
      </c>
      <c r="BK25" s="91">
        <v>6.9</v>
      </c>
      <c r="BL25" s="5">
        <f t="shared" si="56"/>
        <v>0</v>
      </c>
      <c r="BM25" s="139">
        <v>875</v>
      </c>
      <c r="BN25" s="32">
        <f t="shared" si="57"/>
        <v>0</v>
      </c>
      <c r="BO25" s="46">
        <f t="shared" si="58"/>
        <v>3714460.5694260858</v>
      </c>
      <c r="BP25" s="5">
        <f t="shared" si="59"/>
        <v>3714460.5694260858</v>
      </c>
      <c r="BQ25" s="96">
        <f t="shared" si="60"/>
        <v>1.3190062229395064E-3</v>
      </c>
      <c r="BR25" s="67">
        <f t="shared" si="61"/>
        <v>7767.5848747311429</v>
      </c>
      <c r="BS25" s="97">
        <f t="shared" si="63"/>
        <v>3722228</v>
      </c>
      <c r="BT25" s="99">
        <f t="shared" si="62"/>
        <v>204.58546773661647</v>
      </c>
    </row>
    <row r="26" spans="1:72" ht="15.6" x14ac:dyDescent="0.3">
      <c r="A26" s="2" t="s">
        <v>370</v>
      </c>
      <c r="B26" s="13" t="s">
        <v>71</v>
      </c>
      <c r="C26" s="36">
        <v>25756</v>
      </c>
      <c r="D26" s="25">
        <v>0</v>
      </c>
      <c r="E26" s="28">
        <v>0</v>
      </c>
      <c r="F26" s="4">
        <v>0</v>
      </c>
      <c r="G26" s="28">
        <v>0</v>
      </c>
      <c r="H26" s="28">
        <v>0</v>
      </c>
      <c r="I26" s="4">
        <v>0</v>
      </c>
      <c r="J26" s="28">
        <f t="shared" si="15"/>
        <v>0</v>
      </c>
      <c r="K26" s="49">
        <f t="shared" si="16"/>
        <v>0</v>
      </c>
      <c r="L26" s="39">
        <v>10810</v>
      </c>
      <c r="M26" s="40">
        <f t="shared" si="17"/>
        <v>3.4785507604543162E-3</v>
      </c>
      <c r="N26" s="1">
        <f t="shared" si="18"/>
        <v>397473.80069154617</v>
      </c>
      <c r="O26" s="43">
        <v>740</v>
      </c>
      <c r="P26" s="43">
        <v>598.5</v>
      </c>
      <c r="Q26" s="43">
        <f t="shared" si="19"/>
        <v>1039.25</v>
      </c>
      <c r="R26" s="44">
        <f t="shared" si="20"/>
        <v>1.1095002257967743E-3</v>
      </c>
      <c r="S26" s="32">
        <f t="shared" si="21"/>
        <v>126776.14960489354</v>
      </c>
      <c r="T26" s="46">
        <f t="shared" si="22"/>
        <v>524249.9502964397</v>
      </c>
      <c r="U26" s="5">
        <f t="shared" si="23"/>
        <v>20.354478579610177</v>
      </c>
      <c r="V26" s="59">
        <v>135865370.67000002</v>
      </c>
      <c r="W26" s="58">
        <f t="shared" si="24"/>
        <v>4.8825652388734611</v>
      </c>
      <c r="X26" s="44">
        <f t="shared" si="25"/>
        <v>2.9954868787718373E-3</v>
      </c>
      <c r="Y26" s="100">
        <f t="shared" si="26"/>
        <v>5275.0959259978263</v>
      </c>
      <c r="Z26" s="32">
        <f t="shared" si="27"/>
        <v>1625825.9788591419</v>
      </c>
      <c r="AA26" s="63">
        <v>40604329.053000003</v>
      </c>
      <c r="AB26" s="58">
        <f t="shared" si="28"/>
        <v>16.337458381201539</v>
      </c>
      <c r="AC26" s="58">
        <f t="shared" si="29"/>
        <v>2.8023081586243622E-3</v>
      </c>
      <c r="AD26" s="105">
        <f t="shared" si="30"/>
        <v>1576.4998079282498</v>
      </c>
      <c r="AE26" s="5">
        <f t="shared" si="31"/>
        <v>896568.15113524441</v>
      </c>
      <c r="AF26" s="46">
        <f t="shared" si="32"/>
        <v>2522394.1299943863</v>
      </c>
      <c r="AG26" s="67">
        <f t="shared" si="33"/>
        <v>97.934233964683429</v>
      </c>
      <c r="AH26" s="70">
        <v>1668.3674000000001</v>
      </c>
      <c r="AI26" s="40">
        <f t="shared" si="34"/>
        <v>1.7766753383471408E-3</v>
      </c>
      <c r="AJ26" s="5">
        <f t="shared" si="35"/>
        <v>304518.10934359016</v>
      </c>
      <c r="AK26" s="46">
        <f t="shared" si="36"/>
        <v>304518.10934359016</v>
      </c>
      <c r="AL26" s="5">
        <f t="shared" si="37"/>
        <v>11.82319107561695</v>
      </c>
      <c r="AM26" s="74">
        <v>1896.0833333333333</v>
      </c>
      <c r="AN26" s="44">
        <f t="shared" si="38"/>
        <v>2.1093343398295565E-3</v>
      </c>
      <c r="AO26" s="5">
        <f t="shared" si="39"/>
        <v>60253.836745587258</v>
      </c>
      <c r="AP26" s="108">
        <v>12.666666666666666</v>
      </c>
      <c r="AQ26" s="77">
        <f t="shared" si="40"/>
        <v>1.4345577409490737E-3</v>
      </c>
      <c r="AR26" s="32">
        <f t="shared" si="41"/>
        <v>122939.96589844844</v>
      </c>
      <c r="AS26" s="36">
        <v>107.83333333333333</v>
      </c>
      <c r="AT26" s="81">
        <f t="shared" si="42"/>
        <v>1.9371170488755277E-3</v>
      </c>
      <c r="AU26" s="6">
        <f t="shared" si="43"/>
        <v>221343.119253602</v>
      </c>
      <c r="AV26" s="110">
        <v>44.916666666666664</v>
      </c>
      <c r="AW26" s="77">
        <f t="shared" si="44"/>
        <v>1.1955867543479569E-3</v>
      </c>
      <c r="AX26" s="73">
        <f t="shared" si="45"/>
        <v>136612.75744761218</v>
      </c>
      <c r="AY26" s="86">
        <v>227</v>
      </c>
      <c r="AZ26" s="77">
        <f t="shared" si="46"/>
        <v>2.4491557425689162E-3</v>
      </c>
      <c r="BA26" s="73">
        <f t="shared" si="47"/>
        <v>209889.86004300587</v>
      </c>
      <c r="BB26" s="46">
        <f t="shared" si="48"/>
        <v>751039.5393882558</v>
      </c>
      <c r="BC26" s="67">
        <f t="shared" si="49"/>
        <v>29.15978953984531</v>
      </c>
      <c r="BD26" s="93">
        <f t="shared" si="50"/>
        <v>4102201.7290226719</v>
      </c>
      <c r="BE26" s="1">
        <v>2688514</v>
      </c>
      <c r="BF26" s="1">
        <f t="shared" si="51"/>
        <v>0</v>
      </c>
      <c r="BG26" s="1">
        <f t="shared" si="52"/>
        <v>1413687.7290226719</v>
      </c>
      <c r="BH26" s="87">
        <f t="shared" si="53"/>
        <v>1.0213774605495219E-3</v>
      </c>
      <c r="BI26" s="1">
        <f t="shared" si="54"/>
        <v>-510.12790796481255</v>
      </c>
      <c r="BJ26" s="93">
        <f t="shared" si="55"/>
        <v>4101691.6011147071</v>
      </c>
      <c r="BK26" s="91">
        <v>6.9</v>
      </c>
      <c r="BL26" s="5">
        <f t="shared" si="56"/>
        <v>0</v>
      </c>
      <c r="BM26" s="139">
        <v>680</v>
      </c>
      <c r="BN26" s="32">
        <f t="shared" si="57"/>
        <v>0</v>
      </c>
      <c r="BO26" s="46">
        <f t="shared" si="58"/>
        <v>4101691.6011147071</v>
      </c>
      <c r="BP26" s="5">
        <f t="shared" si="59"/>
        <v>4101691.6011147071</v>
      </c>
      <c r="BQ26" s="96">
        <f t="shared" si="60"/>
        <v>1.4565120951828866E-3</v>
      </c>
      <c r="BR26" s="67">
        <f t="shared" si="61"/>
        <v>8577.3524973918411</v>
      </c>
      <c r="BS26" s="97">
        <f t="shared" si="63"/>
        <v>4110269</v>
      </c>
      <c r="BT26" s="99">
        <f t="shared" si="62"/>
        <v>159.58491225345551</v>
      </c>
    </row>
    <row r="27" spans="1:72" ht="15.6" x14ac:dyDescent="0.3">
      <c r="A27" s="3" t="s">
        <v>405</v>
      </c>
      <c r="B27" s="13" t="s">
        <v>106</v>
      </c>
      <c r="C27" s="36">
        <v>10322</v>
      </c>
      <c r="D27" s="25">
        <v>0</v>
      </c>
      <c r="E27" s="28">
        <v>0</v>
      </c>
      <c r="F27" s="4">
        <v>0</v>
      </c>
      <c r="G27" s="28">
        <v>0</v>
      </c>
      <c r="H27" s="28">
        <v>0</v>
      </c>
      <c r="I27" s="4">
        <v>0</v>
      </c>
      <c r="J27" s="28">
        <f t="shared" si="15"/>
        <v>0</v>
      </c>
      <c r="K27" s="49">
        <f t="shared" si="16"/>
        <v>0</v>
      </c>
      <c r="L27" s="39">
        <v>2123</v>
      </c>
      <c r="M27" s="40">
        <f t="shared" si="17"/>
        <v>6.8316033898654146E-4</v>
      </c>
      <c r="N27" s="1">
        <f t="shared" si="18"/>
        <v>78060.765852743061</v>
      </c>
      <c r="O27" s="43">
        <v>579</v>
      </c>
      <c r="P27" s="43">
        <v>54</v>
      </c>
      <c r="Q27" s="43">
        <f t="shared" si="19"/>
        <v>606</v>
      </c>
      <c r="R27" s="44">
        <f t="shared" si="20"/>
        <v>6.4696380739268252E-4</v>
      </c>
      <c r="S27" s="32">
        <f t="shared" si="21"/>
        <v>73924.798326259799</v>
      </c>
      <c r="T27" s="46">
        <f t="shared" si="22"/>
        <v>151985.56417900286</v>
      </c>
      <c r="U27" s="5">
        <f t="shared" si="23"/>
        <v>14.724429779015972</v>
      </c>
      <c r="V27" s="59">
        <v>50002947.599999994</v>
      </c>
      <c r="W27" s="58">
        <f t="shared" si="24"/>
        <v>2.1307480681398872</v>
      </c>
      <c r="X27" s="44">
        <f t="shared" si="25"/>
        <v>1.3072283866818577E-3</v>
      </c>
      <c r="Y27" s="100">
        <f t="shared" si="26"/>
        <v>4844.30804107731</v>
      </c>
      <c r="Z27" s="32">
        <f t="shared" si="27"/>
        <v>709509.32432088663</v>
      </c>
      <c r="AA27" s="63">
        <v>8450158.1400000006</v>
      </c>
      <c r="AB27" s="58">
        <f t="shared" si="28"/>
        <v>12.608484034832511</v>
      </c>
      <c r="AC27" s="58">
        <f t="shared" si="29"/>
        <v>2.1626899885083353E-3</v>
      </c>
      <c r="AD27" s="105">
        <f t="shared" si="30"/>
        <v>818.65511916295293</v>
      </c>
      <c r="AE27" s="5">
        <f t="shared" si="31"/>
        <v>691929.24358021538</v>
      </c>
      <c r="AF27" s="46">
        <f t="shared" si="32"/>
        <v>1401438.5679011019</v>
      </c>
      <c r="AG27" s="67">
        <f t="shared" si="33"/>
        <v>135.77199844033152</v>
      </c>
      <c r="AH27" s="70">
        <v>1099.5906</v>
      </c>
      <c r="AI27" s="40">
        <f t="shared" si="34"/>
        <v>1.1709743916707648E-3</v>
      </c>
      <c r="AJ27" s="5">
        <f t="shared" si="35"/>
        <v>200702.34563680869</v>
      </c>
      <c r="AK27" s="46">
        <f t="shared" si="36"/>
        <v>200702.34563680869</v>
      </c>
      <c r="AL27" s="5">
        <f t="shared" si="37"/>
        <v>19.444133466073307</v>
      </c>
      <c r="AM27" s="74">
        <v>965.13888888888891</v>
      </c>
      <c r="AN27" s="44">
        <f t="shared" si="38"/>
        <v>1.0736873033208507E-3</v>
      </c>
      <c r="AO27" s="5">
        <f t="shared" si="39"/>
        <v>30670.234807504203</v>
      </c>
      <c r="AP27" s="108">
        <v>5</v>
      </c>
      <c r="AQ27" s="77">
        <f t="shared" si="40"/>
        <v>5.6627279247989761E-4</v>
      </c>
      <c r="AR27" s="32">
        <f t="shared" si="41"/>
        <v>48528.933907282291</v>
      </c>
      <c r="AS27" s="36">
        <v>54.833333333333336</v>
      </c>
      <c r="AT27" s="81">
        <f t="shared" si="42"/>
        <v>9.8502551635247081E-4</v>
      </c>
      <c r="AU27" s="6">
        <f t="shared" si="43"/>
        <v>112553.1471938718</v>
      </c>
      <c r="AV27" s="110">
        <v>21.861111111111111</v>
      </c>
      <c r="AW27" s="77">
        <f t="shared" si="44"/>
        <v>5.8189658359421282E-4</v>
      </c>
      <c r="AX27" s="73">
        <f t="shared" si="45"/>
        <v>66489.944410186014</v>
      </c>
      <c r="AY27" s="86">
        <v>33</v>
      </c>
      <c r="AZ27" s="77">
        <f t="shared" si="46"/>
        <v>3.5604466742191295E-4</v>
      </c>
      <c r="BA27" s="73">
        <f t="shared" si="47"/>
        <v>30512.622825635215</v>
      </c>
      <c r="BB27" s="46">
        <f t="shared" si="48"/>
        <v>288754.88314447954</v>
      </c>
      <c r="BC27" s="67">
        <f t="shared" si="49"/>
        <v>27.974702881658548</v>
      </c>
      <c r="BD27" s="93">
        <f t="shared" si="50"/>
        <v>2042881.3608613929</v>
      </c>
      <c r="BE27" s="1">
        <v>1133071</v>
      </c>
      <c r="BF27" s="1">
        <f t="shared" si="51"/>
        <v>0</v>
      </c>
      <c r="BG27" s="1">
        <f t="shared" si="52"/>
        <v>909810.36086139292</v>
      </c>
      <c r="BH27" s="87">
        <f t="shared" si="53"/>
        <v>6.5733031197821943E-4</v>
      </c>
      <c r="BI27" s="1">
        <f t="shared" si="54"/>
        <v>-328.30422624648122</v>
      </c>
      <c r="BJ27" s="93">
        <f t="shared" si="55"/>
        <v>2042553.0566351465</v>
      </c>
      <c r="BK27" s="91">
        <v>8</v>
      </c>
      <c r="BL27" s="5">
        <f t="shared" si="56"/>
        <v>0</v>
      </c>
      <c r="BM27" s="139">
        <v>755.67</v>
      </c>
      <c r="BN27" s="32">
        <f t="shared" si="57"/>
        <v>0</v>
      </c>
      <c r="BO27" s="46">
        <f t="shared" si="58"/>
        <v>2042553.0566351465</v>
      </c>
      <c r="BP27" s="5">
        <f t="shared" si="59"/>
        <v>2042553.0566351465</v>
      </c>
      <c r="BQ27" s="96">
        <f t="shared" si="60"/>
        <v>7.253112913787464E-4</v>
      </c>
      <c r="BR27" s="67">
        <f t="shared" si="61"/>
        <v>4271.3346748506219</v>
      </c>
      <c r="BS27" s="97">
        <f t="shared" si="63"/>
        <v>2046824</v>
      </c>
      <c r="BT27" s="99">
        <f t="shared" si="62"/>
        <v>198.29722921914359</v>
      </c>
    </row>
    <row r="28" spans="1:72" ht="15.6" x14ac:dyDescent="0.3">
      <c r="A28" s="3" t="s">
        <v>406</v>
      </c>
      <c r="B28" s="13" t="s">
        <v>107</v>
      </c>
      <c r="C28" s="36">
        <v>6348</v>
      </c>
      <c r="D28" s="25">
        <v>0</v>
      </c>
      <c r="E28" s="28">
        <v>0</v>
      </c>
      <c r="F28" s="4">
        <v>0</v>
      </c>
      <c r="G28" s="28">
        <v>0</v>
      </c>
      <c r="H28" s="28">
        <v>0</v>
      </c>
      <c r="I28" s="4">
        <v>0</v>
      </c>
      <c r="J28" s="28">
        <f t="shared" si="15"/>
        <v>0</v>
      </c>
      <c r="K28" s="49">
        <f t="shared" si="16"/>
        <v>0</v>
      </c>
      <c r="L28" s="39">
        <v>1952</v>
      </c>
      <c r="M28" s="40">
        <f t="shared" si="17"/>
        <v>6.281342353752845E-4</v>
      </c>
      <c r="N28" s="1">
        <f t="shared" si="18"/>
        <v>71773.252446799088</v>
      </c>
      <c r="O28" s="43">
        <v>0</v>
      </c>
      <c r="P28" s="43">
        <v>0</v>
      </c>
      <c r="Q28" s="43">
        <f t="shared" si="19"/>
        <v>0</v>
      </c>
      <c r="R28" s="44">
        <f t="shared" si="20"/>
        <v>0</v>
      </c>
      <c r="S28" s="32">
        <f t="shared" si="21"/>
        <v>0</v>
      </c>
      <c r="T28" s="46">
        <f t="shared" si="22"/>
        <v>71773.252446799088</v>
      </c>
      <c r="U28" s="5">
        <f t="shared" si="23"/>
        <v>11.306435483112647</v>
      </c>
      <c r="V28" s="59">
        <v>28671418.740000002</v>
      </c>
      <c r="W28" s="58">
        <f t="shared" si="24"/>
        <v>1.4054799438222707</v>
      </c>
      <c r="X28" s="44">
        <f t="shared" si="25"/>
        <v>8.6227147495687609E-4</v>
      </c>
      <c r="Y28" s="100">
        <f t="shared" si="26"/>
        <v>4516.6066068052933</v>
      </c>
      <c r="Z28" s="32">
        <f t="shared" si="27"/>
        <v>468005.17630338127</v>
      </c>
      <c r="AA28" s="63">
        <v>6177940.875</v>
      </c>
      <c r="AB28" s="58">
        <f t="shared" si="28"/>
        <v>6.5227403135352926</v>
      </c>
      <c r="AC28" s="58">
        <f t="shared" si="29"/>
        <v>1.118823257003068E-3</v>
      </c>
      <c r="AD28" s="105">
        <f t="shared" si="30"/>
        <v>973.210597826087</v>
      </c>
      <c r="AE28" s="5">
        <f t="shared" si="31"/>
        <v>357955.38613097073</v>
      </c>
      <c r="AF28" s="46">
        <f t="shared" si="32"/>
        <v>825960.562434352</v>
      </c>
      <c r="AG28" s="67">
        <f t="shared" si="33"/>
        <v>130.11351015033901</v>
      </c>
      <c r="AH28" s="70">
        <v>3071.3980000000001</v>
      </c>
      <c r="AI28" s="40">
        <f t="shared" si="34"/>
        <v>3.2707886049851676E-3</v>
      </c>
      <c r="AJ28" s="5">
        <f t="shared" si="35"/>
        <v>560605.72269734112</v>
      </c>
      <c r="AK28" s="46">
        <f t="shared" si="36"/>
        <v>560605.72269734112</v>
      </c>
      <c r="AL28" s="5">
        <f t="shared" si="37"/>
        <v>88.312180639152672</v>
      </c>
      <c r="AM28" s="74">
        <v>704.75</v>
      </c>
      <c r="AN28" s="44">
        <f t="shared" si="38"/>
        <v>7.840126801713427E-4</v>
      </c>
      <c r="AO28" s="5">
        <f t="shared" si="39"/>
        <v>22395.582883902407</v>
      </c>
      <c r="AP28" s="108">
        <v>5</v>
      </c>
      <c r="AQ28" s="77">
        <f t="shared" si="40"/>
        <v>5.6627279247989761E-4</v>
      </c>
      <c r="AR28" s="32">
        <f t="shared" si="41"/>
        <v>48528.933907282291</v>
      </c>
      <c r="AS28" s="36">
        <v>38.166666666666664</v>
      </c>
      <c r="AT28" s="81">
        <f t="shared" si="42"/>
        <v>6.8562566335779885E-4</v>
      </c>
      <c r="AU28" s="6">
        <f t="shared" si="43"/>
        <v>78342.464156220798</v>
      </c>
      <c r="AV28" s="110">
        <v>15.25</v>
      </c>
      <c r="AW28" s="77">
        <f t="shared" si="44"/>
        <v>4.0592277559494647E-4</v>
      </c>
      <c r="AX28" s="73">
        <f t="shared" si="45"/>
        <v>46382.438984996355</v>
      </c>
      <c r="AY28" s="86">
        <v>46</v>
      </c>
      <c r="AZ28" s="77">
        <f t="shared" si="46"/>
        <v>4.9630468792145443E-4</v>
      </c>
      <c r="BA28" s="73">
        <f t="shared" si="47"/>
        <v>42532.746969067273</v>
      </c>
      <c r="BB28" s="46">
        <f t="shared" si="48"/>
        <v>238182.16690146917</v>
      </c>
      <c r="BC28" s="67">
        <f t="shared" si="49"/>
        <v>37.520820242827533</v>
      </c>
      <c r="BD28" s="93">
        <f t="shared" si="50"/>
        <v>1696521.7044799614</v>
      </c>
      <c r="BE28" s="1">
        <v>777765</v>
      </c>
      <c r="BF28" s="1">
        <f t="shared" si="51"/>
        <v>0</v>
      </c>
      <c r="BG28" s="1">
        <f t="shared" si="52"/>
        <v>918756.70447996142</v>
      </c>
      <c r="BH28" s="87">
        <f t="shared" si="53"/>
        <v>6.6379396978520492E-4</v>
      </c>
      <c r="BI28" s="1">
        <f t="shared" si="54"/>
        <v>-331.53250605706558</v>
      </c>
      <c r="BJ28" s="93">
        <f t="shared" si="55"/>
        <v>1696190.1719739044</v>
      </c>
      <c r="BK28" s="91">
        <v>7.6</v>
      </c>
      <c r="BL28" s="5">
        <f t="shared" si="56"/>
        <v>0</v>
      </c>
      <c r="BM28" s="139">
        <v>882</v>
      </c>
      <c r="BN28" s="32">
        <f t="shared" si="57"/>
        <v>0</v>
      </c>
      <c r="BO28" s="46">
        <f t="shared" si="58"/>
        <v>1696190.1719739044</v>
      </c>
      <c r="BP28" s="5">
        <f t="shared" si="59"/>
        <v>1696190.1719739044</v>
      </c>
      <c r="BQ28" s="96">
        <f t="shared" si="60"/>
        <v>6.0231771217000428E-4</v>
      </c>
      <c r="BR28" s="67">
        <f t="shared" si="61"/>
        <v>3547.0294752725845</v>
      </c>
      <c r="BS28" s="97">
        <f t="shared" si="63"/>
        <v>1699737</v>
      </c>
      <c r="BT28" s="99">
        <f t="shared" si="62"/>
        <v>267.75945179584119</v>
      </c>
    </row>
    <row r="29" spans="1:72" ht="15.6" x14ac:dyDescent="0.3">
      <c r="A29" s="2" t="s">
        <v>555</v>
      </c>
      <c r="B29" s="13" t="s">
        <v>258</v>
      </c>
      <c r="C29" s="36">
        <v>46882</v>
      </c>
      <c r="D29" s="25">
        <v>0</v>
      </c>
      <c r="E29" s="28">
        <v>0</v>
      </c>
      <c r="F29" s="4">
        <v>0</v>
      </c>
      <c r="G29" s="28">
        <v>0</v>
      </c>
      <c r="H29" s="28">
        <v>0</v>
      </c>
      <c r="I29" s="4">
        <v>0</v>
      </c>
      <c r="J29" s="28">
        <f t="shared" si="15"/>
        <v>0</v>
      </c>
      <c r="K29" s="49">
        <f t="shared" si="16"/>
        <v>0</v>
      </c>
      <c r="L29" s="39">
        <v>16732</v>
      </c>
      <c r="M29" s="40">
        <f t="shared" si="17"/>
        <v>5.3841916118336367E-3</v>
      </c>
      <c r="N29" s="1">
        <f t="shared" si="18"/>
        <v>615220.31759213225</v>
      </c>
      <c r="O29" s="43">
        <v>2592</v>
      </c>
      <c r="P29" s="43">
        <v>2113.5</v>
      </c>
      <c r="Q29" s="43">
        <f t="shared" si="19"/>
        <v>3648.75</v>
      </c>
      <c r="R29" s="44">
        <f t="shared" si="20"/>
        <v>3.8953947066403469E-3</v>
      </c>
      <c r="S29" s="32">
        <f t="shared" si="21"/>
        <v>445104.13843719539</v>
      </c>
      <c r="T29" s="46">
        <f t="shared" si="22"/>
        <v>1060324.4560293276</v>
      </c>
      <c r="U29" s="5">
        <f t="shared" si="23"/>
        <v>22.616877608236159</v>
      </c>
      <c r="V29" s="59">
        <v>154511678.81999999</v>
      </c>
      <c r="W29" s="58">
        <f t="shared" si="24"/>
        <v>14.224956590889756</v>
      </c>
      <c r="X29" s="44">
        <f t="shared" si="25"/>
        <v>8.7271073164279234E-3</v>
      </c>
      <c r="Y29" s="100">
        <f t="shared" si="26"/>
        <v>3295.7569817840536</v>
      </c>
      <c r="Z29" s="32">
        <f t="shared" si="27"/>
        <v>4736711.7165132295</v>
      </c>
      <c r="AA29" s="63">
        <v>45759006</v>
      </c>
      <c r="AB29" s="58">
        <f t="shared" si="28"/>
        <v>48.032553941403357</v>
      </c>
      <c r="AC29" s="58">
        <f t="shared" si="29"/>
        <v>8.2388591082464355E-3</v>
      </c>
      <c r="AD29" s="105">
        <f t="shared" si="30"/>
        <v>976.04637174181994</v>
      </c>
      <c r="AE29" s="5">
        <f t="shared" si="31"/>
        <v>2635933.7588947983</v>
      </c>
      <c r="AF29" s="46">
        <f t="shared" si="32"/>
        <v>7372645.4754080279</v>
      </c>
      <c r="AG29" s="67">
        <f t="shared" si="33"/>
        <v>157.25961937221169</v>
      </c>
      <c r="AH29" s="70">
        <v>4852.8653000000004</v>
      </c>
      <c r="AI29" s="40">
        <f t="shared" si="34"/>
        <v>5.1679061211760665E-3</v>
      </c>
      <c r="AJ29" s="5">
        <f t="shared" si="35"/>
        <v>885767.34720129054</v>
      </c>
      <c r="AK29" s="46">
        <f t="shared" si="36"/>
        <v>885767.34720129054</v>
      </c>
      <c r="AL29" s="5">
        <f t="shared" si="37"/>
        <v>18.893548637031067</v>
      </c>
      <c r="AM29" s="74">
        <v>6695.8611111111113</v>
      </c>
      <c r="AN29" s="44">
        <f t="shared" si="38"/>
        <v>7.4489393625786268E-3</v>
      </c>
      <c r="AO29" s="5">
        <f t="shared" si="39"/>
        <v>212781.42957500924</v>
      </c>
      <c r="AP29" s="108">
        <v>69.333333333333329</v>
      </c>
      <c r="AQ29" s="77">
        <f t="shared" si="40"/>
        <v>7.8523160557212469E-3</v>
      </c>
      <c r="AR29" s="32">
        <f t="shared" si="41"/>
        <v>672934.55018098105</v>
      </c>
      <c r="AS29" s="36">
        <v>414</v>
      </c>
      <c r="AT29" s="81">
        <f t="shared" si="42"/>
        <v>7.4370923483876522E-3</v>
      </c>
      <c r="AU29" s="6">
        <f t="shared" si="43"/>
        <v>849793.36665525101</v>
      </c>
      <c r="AV29" s="110">
        <v>197.13888888888889</v>
      </c>
      <c r="AW29" s="77">
        <f t="shared" si="44"/>
        <v>5.2474206528184608E-3</v>
      </c>
      <c r="AX29" s="73">
        <f t="shared" si="45"/>
        <v>599592.2941284501</v>
      </c>
      <c r="AY29" s="86">
        <v>496</v>
      </c>
      <c r="AZ29" s="77">
        <f t="shared" si="46"/>
        <v>5.3514592436748123E-3</v>
      </c>
      <c r="BA29" s="73">
        <f t="shared" si="47"/>
        <v>458613.96731863834</v>
      </c>
      <c r="BB29" s="46">
        <f t="shared" si="48"/>
        <v>2793715.6078583295</v>
      </c>
      <c r="BC29" s="67">
        <f t="shared" si="49"/>
        <v>59.590367472768428</v>
      </c>
      <c r="BD29" s="93">
        <f t="shared" si="50"/>
        <v>12112452.886496976</v>
      </c>
      <c r="BE29" s="1">
        <v>8253445</v>
      </c>
      <c r="BF29" s="1">
        <f t="shared" si="51"/>
        <v>0</v>
      </c>
      <c r="BG29" s="1">
        <f t="shared" si="52"/>
        <v>3859007.886496976</v>
      </c>
      <c r="BH29" s="87">
        <f t="shared" si="53"/>
        <v>2.7881006494098579E-3</v>
      </c>
      <c r="BI29" s="1">
        <f t="shared" si="54"/>
        <v>-1392.5194224606898</v>
      </c>
      <c r="BJ29" s="93">
        <f t="shared" si="55"/>
        <v>12111060.367074516</v>
      </c>
      <c r="BK29" s="91">
        <v>7.6</v>
      </c>
      <c r="BL29" s="5">
        <f t="shared" si="56"/>
        <v>0</v>
      </c>
      <c r="BM29" s="139">
        <v>955</v>
      </c>
      <c r="BN29" s="32">
        <f t="shared" si="57"/>
        <v>0</v>
      </c>
      <c r="BO29" s="46">
        <f t="shared" si="58"/>
        <v>12111060.367074516</v>
      </c>
      <c r="BP29" s="5">
        <f t="shared" si="59"/>
        <v>12111060.367074516</v>
      </c>
      <c r="BQ29" s="96">
        <f t="shared" si="60"/>
        <v>4.3006416926470448E-3</v>
      </c>
      <c r="BR29" s="67">
        <f t="shared" si="61"/>
        <v>25326.339468661783</v>
      </c>
      <c r="BS29" s="97">
        <f t="shared" si="63"/>
        <v>12136387</v>
      </c>
      <c r="BT29" s="99">
        <f t="shared" si="62"/>
        <v>258.87093127426306</v>
      </c>
    </row>
    <row r="30" spans="1:72" ht="15.6" x14ac:dyDescent="0.3">
      <c r="A30" s="3" t="s">
        <v>331</v>
      </c>
      <c r="B30" s="13" t="s">
        <v>32</v>
      </c>
      <c r="C30" s="36">
        <v>11710</v>
      </c>
      <c r="D30" s="25">
        <v>0</v>
      </c>
      <c r="E30" s="28">
        <v>0</v>
      </c>
      <c r="F30" s="4">
        <v>0</v>
      </c>
      <c r="G30" s="28">
        <v>0</v>
      </c>
      <c r="H30" s="28">
        <v>0</v>
      </c>
      <c r="I30" s="4">
        <v>0</v>
      </c>
      <c r="J30" s="28">
        <f t="shared" si="15"/>
        <v>0</v>
      </c>
      <c r="K30" s="49">
        <f t="shared" si="16"/>
        <v>0</v>
      </c>
      <c r="L30" s="39">
        <v>3078</v>
      </c>
      <c r="M30" s="40">
        <f t="shared" si="17"/>
        <v>9.9046986500262585E-4</v>
      </c>
      <c r="N30" s="1">
        <f t="shared" si="18"/>
        <v>113175.24130699159</v>
      </c>
      <c r="O30" s="43">
        <v>1068</v>
      </c>
      <c r="P30" s="43">
        <v>88.5</v>
      </c>
      <c r="Q30" s="43">
        <f t="shared" si="19"/>
        <v>1112.25</v>
      </c>
      <c r="R30" s="44">
        <f t="shared" si="20"/>
        <v>1.1874348098556288E-3</v>
      </c>
      <c r="S30" s="32">
        <f t="shared" si="21"/>
        <v>135681.28207653869</v>
      </c>
      <c r="T30" s="46">
        <f t="shared" si="22"/>
        <v>248856.52338353026</v>
      </c>
      <c r="U30" s="5">
        <f t="shared" si="23"/>
        <v>21.251624541719067</v>
      </c>
      <c r="V30" s="59">
        <v>49939641.520000003</v>
      </c>
      <c r="W30" s="58">
        <f t="shared" si="24"/>
        <v>2.745796642234287</v>
      </c>
      <c r="X30" s="44">
        <f t="shared" si="25"/>
        <v>1.6845648570353365E-3</v>
      </c>
      <c r="Y30" s="100">
        <f t="shared" si="26"/>
        <v>4264.7003859948763</v>
      </c>
      <c r="Z30" s="32">
        <f t="shared" si="27"/>
        <v>914311.90269947366</v>
      </c>
      <c r="AA30" s="63">
        <v>9566816.1209999993</v>
      </c>
      <c r="AB30" s="58">
        <f t="shared" si="28"/>
        <v>14.333305696029903</v>
      </c>
      <c r="AC30" s="58">
        <f t="shared" si="29"/>
        <v>2.4585427276900339E-3</v>
      </c>
      <c r="AD30" s="105">
        <f t="shared" si="30"/>
        <v>816.97831947053794</v>
      </c>
      <c r="AE30" s="5">
        <f t="shared" si="31"/>
        <v>786584.12390095927</v>
      </c>
      <c r="AF30" s="46">
        <f t="shared" si="32"/>
        <v>1700896.026600433</v>
      </c>
      <c r="AG30" s="67">
        <f t="shared" si="33"/>
        <v>145.25158211788496</v>
      </c>
      <c r="AH30" s="70">
        <v>1747.5552</v>
      </c>
      <c r="AI30" s="40">
        <f t="shared" si="34"/>
        <v>1.8610038929316797E-3</v>
      </c>
      <c r="AJ30" s="5">
        <f t="shared" si="35"/>
        <v>318971.83167062572</v>
      </c>
      <c r="AK30" s="46">
        <f t="shared" si="36"/>
        <v>318971.83167062572</v>
      </c>
      <c r="AL30" s="5">
        <f t="shared" si="37"/>
        <v>27.239268289549592</v>
      </c>
      <c r="AM30" s="74">
        <v>1466.1388888888889</v>
      </c>
      <c r="AN30" s="44">
        <f t="shared" si="38"/>
        <v>1.6310343806757179E-3</v>
      </c>
      <c r="AO30" s="5">
        <f t="shared" si="39"/>
        <v>46591.039383361043</v>
      </c>
      <c r="AP30" s="108">
        <v>6.666666666666667</v>
      </c>
      <c r="AQ30" s="77">
        <f t="shared" si="40"/>
        <v>7.5503038997319681E-4</v>
      </c>
      <c r="AR30" s="32">
        <f t="shared" si="41"/>
        <v>64705.245209709719</v>
      </c>
      <c r="AS30" s="36">
        <v>75.333333333333329</v>
      </c>
      <c r="AT30" s="81">
        <f t="shared" si="42"/>
        <v>1.3532873355359173E-3</v>
      </c>
      <c r="AU30" s="6">
        <f t="shared" si="43"/>
        <v>154632.28733018253</v>
      </c>
      <c r="AV30" s="110">
        <v>35.861111111111114</v>
      </c>
      <c r="AW30" s="77">
        <f t="shared" si="44"/>
        <v>9.5454700053383592E-4</v>
      </c>
      <c r="AX30" s="73">
        <f t="shared" si="45"/>
        <v>109070.54413411711</v>
      </c>
      <c r="AY30" s="86">
        <v>71</v>
      </c>
      <c r="AZ30" s="77">
        <f t="shared" si="46"/>
        <v>7.6603549657441872E-4</v>
      </c>
      <c r="BA30" s="73">
        <f t="shared" si="47"/>
        <v>65648.370321821218</v>
      </c>
      <c r="BB30" s="46">
        <f t="shared" si="48"/>
        <v>440647.48637919169</v>
      </c>
      <c r="BC30" s="67">
        <f t="shared" si="49"/>
        <v>37.630015916241817</v>
      </c>
      <c r="BD30" s="93">
        <f t="shared" si="50"/>
        <v>2709371.8680337807</v>
      </c>
      <c r="BE30" s="1">
        <v>1376286</v>
      </c>
      <c r="BF30" s="1">
        <f t="shared" si="51"/>
        <v>0</v>
      </c>
      <c r="BG30" s="1">
        <f t="shared" si="52"/>
        <v>1333085.8680337807</v>
      </c>
      <c r="BH30" s="87">
        <f t="shared" si="53"/>
        <v>9.6314329581689503E-4</v>
      </c>
      <c r="BI30" s="1">
        <f t="shared" si="54"/>
        <v>-481.04280106305043</v>
      </c>
      <c r="BJ30" s="93">
        <f t="shared" si="55"/>
        <v>2708890.8252327177</v>
      </c>
      <c r="BK30" s="91">
        <v>7.8</v>
      </c>
      <c r="BL30" s="5">
        <f t="shared" si="56"/>
        <v>0</v>
      </c>
      <c r="BM30" s="139">
        <v>1165</v>
      </c>
      <c r="BN30" s="32">
        <f t="shared" si="57"/>
        <v>0</v>
      </c>
      <c r="BO30" s="46">
        <f t="shared" si="58"/>
        <v>2708890.8252327177</v>
      </c>
      <c r="BP30" s="5">
        <f t="shared" si="59"/>
        <v>2708890.8252327177</v>
      </c>
      <c r="BQ30" s="96">
        <f t="shared" si="60"/>
        <v>9.6192806168292518E-4</v>
      </c>
      <c r="BR30" s="67">
        <f t="shared" si="61"/>
        <v>5664.7631622663066</v>
      </c>
      <c r="BS30" s="97">
        <f t="shared" si="63"/>
        <v>2714556</v>
      </c>
      <c r="BT30" s="99">
        <f t="shared" si="62"/>
        <v>231.81520068317678</v>
      </c>
    </row>
    <row r="31" spans="1:72" ht="15.6" x14ac:dyDescent="0.3">
      <c r="A31" s="3" t="s">
        <v>508</v>
      </c>
      <c r="B31" s="13" t="s">
        <v>209</v>
      </c>
      <c r="C31" s="36">
        <v>15222</v>
      </c>
      <c r="D31" s="25">
        <v>0</v>
      </c>
      <c r="E31" s="28">
        <v>0</v>
      </c>
      <c r="F31" s="4">
        <v>0</v>
      </c>
      <c r="G31" s="28">
        <v>0</v>
      </c>
      <c r="H31" s="28">
        <v>0</v>
      </c>
      <c r="I31" s="4">
        <v>0</v>
      </c>
      <c r="J31" s="28">
        <f t="shared" si="15"/>
        <v>0</v>
      </c>
      <c r="K31" s="49">
        <f t="shared" si="16"/>
        <v>0</v>
      </c>
      <c r="L31" s="39">
        <v>3236</v>
      </c>
      <c r="M31" s="40">
        <f t="shared" si="17"/>
        <v>1.0413126975791088E-3</v>
      </c>
      <c r="N31" s="1">
        <f t="shared" si="18"/>
        <v>118984.75661774684</v>
      </c>
      <c r="O31" s="43">
        <v>0</v>
      </c>
      <c r="P31" s="43">
        <v>297.5</v>
      </c>
      <c r="Q31" s="43">
        <f t="shared" si="19"/>
        <v>148.75</v>
      </c>
      <c r="R31" s="44">
        <f t="shared" si="20"/>
        <v>1.5880505998293979E-4</v>
      </c>
      <c r="S31" s="32">
        <f t="shared" si="21"/>
        <v>18145.732262427628</v>
      </c>
      <c r="T31" s="46">
        <f t="shared" si="22"/>
        <v>137130.48888017447</v>
      </c>
      <c r="U31" s="5">
        <f t="shared" si="23"/>
        <v>9.0087037761249817</v>
      </c>
      <c r="V31" s="59">
        <v>64598298.470000006</v>
      </c>
      <c r="W31" s="58">
        <f t="shared" si="24"/>
        <v>3.5869254994016249</v>
      </c>
      <c r="X31" s="44">
        <f t="shared" si="25"/>
        <v>2.2006031139214749E-3</v>
      </c>
      <c r="Y31" s="100">
        <f t="shared" si="26"/>
        <v>4243.7457935882276</v>
      </c>
      <c r="Z31" s="32">
        <f t="shared" si="27"/>
        <v>1194396.0553213207</v>
      </c>
      <c r="AA31" s="63">
        <v>13935390.902999999</v>
      </c>
      <c r="AB31" s="58">
        <f t="shared" si="28"/>
        <v>16.627397509898184</v>
      </c>
      <c r="AC31" s="58">
        <f t="shared" si="29"/>
        <v>2.8520404221682397E-3</v>
      </c>
      <c r="AD31" s="105">
        <f t="shared" si="30"/>
        <v>915.47700059124941</v>
      </c>
      <c r="AE31" s="5">
        <f t="shared" si="31"/>
        <v>912479.45034053712</v>
      </c>
      <c r="AF31" s="46">
        <f t="shared" si="32"/>
        <v>2106875.5056618578</v>
      </c>
      <c r="AG31" s="67">
        <f t="shared" si="33"/>
        <v>138.40990051647995</v>
      </c>
      <c r="AH31" s="70">
        <v>2882.3778000000002</v>
      </c>
      <c r="AI31" s="40">
        <f t="shared" si="34"/>
        <v>3.0694974938129858E-3</v>
      </c>
      <c r="AJ31" s="5">
        <f t="shared" si="35"/>
        <v>526104.8843737517</v>
      </c>
      <c r="AK31" s="46">
        <f t="shared" si="36"/>
        <v>526104.8843737517</v>
      </c>
      <c r="AL31" s="5">
        <f t="shared" si="37"/>
        <v>34.562139296659552</v>
      </c>
      <c r="AM31" s="74">
        <v>1923.6388888888889</v>
      </c>
      <c r="AN31" s="44">
        <f t="shared" si="38"/>
        <v>2.1399890471225278E-3</v>
      </c>
      <c r="AO31" s="5">
        <f t="shared" si="39"/>
        <v>61129.498651733302</v>
      </c>
      <c r="AP31" s="108">
        <v>16</v>
      </c>
      <c r="AQ31" s="77">
        <f t="shared" si="40"/>
        <v>1.8120729359356724E-3</v>
      </c>
      <c r="AR31" s="32">
        <f t="shared" si="41"/>
        <v>155292.58850330333</v>
      </c>
      <c r="AS31" s="36">
        <v>121</v>
      </c>
      <c r="AT31" s="81">
        <f t="shared" si="42"/>
        <v>2.1736429327413186E-3</v>
      </c>
      <c r="AU31" s="6">
        <f t="shared" si="43"/>
        <v>248369.5588533463</v>
      </c>
      <c r="AV31" s="110">
        <v>61.361111111111114</v>
      </c>
      <c r="AW31" s="77">
        <f t="shared" si="44"/>
        <v>1.633303117102435E-3</v>
      </c>
      <c r="AX31" s="73">
        <f t="shared" si="45"/>
        <v>186628.06505984871</v>
      </c>
      <c r="AY31" s="86">
        <v>112</v>
      </c>
      <c r="AZ31" s="77">
        <f t="shared" si="46"/>
        <v>1.2083940227652803E-3</v>
      </c>
      <c r="BA31" s="73">
        <f t="shared" si="47"/>
        <v>103557.9926203377</v>
      </c>
      <c r="BB31" s="46">
        <f t="shared" si="48"/>
        <v>754977.70368856937</v>
      </c>
      <c r="BC31" s="67">
        <f t="shared" si="49"/>
        <v>49.59779948026339</v>
      </c>
      <c r="BD31" s="93">
        <f t="shared" si="50"/>
        <v>3525088.5826043533</v>
      </c>
      <c r="BE31" s="1">
        <v>1784055</v>
      </c>
      <c r="BF31" s="1">
        <f t="shared" si="51"/>
        <v>0</v>
      </c>
      <c r="BG31" s="1">
        <f t="shared" si="52"/>
        <v>1741033.5826043533</v>
      </c>
      <c r="BH31" s="87">
        <f t="shared" si="53"/>
        <v>1.2578820787821608E-3</v>
      </c>
      <c r="BI31" s="1">
        <f t="shared" si="54"/>
        <v>-628.25035611255407</v>
      </c>
      <c r="BJ31" s="93">
        <f t="shared" si="55"/>
        <v>3524460.3322482407</v>
      </c>
      <c r="BK31" s="91">
        <v>7</v>
      </c>
      <c r="BL31" s="5">
        <f t="shared" si="56"/>
        <v>0</v>
      </c>
      <c r="BM31" s="139">
        <v>880</v>
      </c>
      <c r="BN31" s="32">
        <f t="shared" si="57"/>
        <v>0</v>
      </c>
      <c r="BO31" s="46">
        <f t="shared" si="58"/>
        <v>3524460.3322482407</v>
      </c>
      <c r="BP31" s="5">
        <f t="shared" si="59"/>
        <v>3524460.3322482407</v>
      </c>
      <c r="BQ31" s="96">
        <f t="shared" si="60"/>
        <v>1.251537073512977E-3</v>
      </c>
      <c r="BR31" s="67">
        <f t="shared" si="61"/>
        <v>7370.2612416185175</v>
      </c>
      <c r="BS31" s="97">
        <f t="shared" si="63"/>
        <v>3531831</v>
      </c>
      <c r="BT31" s="99">
        <f t="shared" si="62"/>
        <v>232.0214820654316</v>
      </c>
    </row>
    <row r="32" spans="1:72" ht="15.6" x14ac:dyDescent="0.3">
      <c r="A32" s="2" t="s">
        <v>407</v>
      </c>
      <c r="B32" s="13" t="s">
        <v>108</v>
      </c>
      <c r="C32" s="36">
        <v>10190</v>
      </c>
      <c r="D32" s="25">
        <v>0</v>
      </c>
      <c r="E32" s="28">
        <v>0</v>
      </c>
      <c r="F32" s="4">
        <v>0</v>
      </c>
      <c r="G32" s="28">
        <v>0</v>
      </c>
      <c r="H32" s="28">
        <v>0</v>
      </c>
      <c r="I32" s="4">
        <v>0</v>
      </c>
      <c r="J32" s="28">
        <f t="shared" si="15"/>
        <v>0</v>
      </c>
      <c r="K32" s="49">
        <f t="shared" si="16"/>
        <v>0</v>
      </c>
      <c r="L32" s="39">
        <v>2368</v>
      </c>
      <c r="M32" s="40">
        <f t="shared" si="17"/>
        <v>7.6199890848805004E-4</v>
      </c>
      <c r="N32" s="1">
        <f t="shared" si="18"/>
        <v>87069.191492838247</v>
      </c>
      <c r="O32" s="43">
        <v>0</v>
      </c>
      <c r="P32" s="43">
        <v>0</v>
      </c>
      <c r="Q32" s="43">
        <f t="shared" si="19"/>
        <v>0</v>
      </c>
      <c r="R32" s="44">
        <f t="shared" si="20"/>
        <v>0</v>
      </c>
      <c r="S32" s="32">
        <f t="shared" si="21"/>
        <v>0</v>
      </c>
      <c r="T32" s="46">
        <f t="shared" si="22"/>
        <v>87069.191492838247</v>
      </c>
      <c r="U32" s="5">
        <f t="shared" si="23"/>
        <v>8.5445722760390819</v>
      </c>
      <c r="V32" s="59">
        <v>61562423.389999993</v>
      </c>
      <c r="W32" s="58">
        <f t="shared" si="24"/>
        <v>1.6866798654464081</v>
      </c>
      <c r="X32" s="44">
        <f t="shared" si="25"/>
        <v>1.0347895334623515E-3</v>
      </c>
      <c r="Y32" s="100">
        <f t="shared" si="26"/>
        <v>6041.4546997055932</v>
      </c>
      <c r="Z32" s="32">
        <f t="shared" si="27"/>
        <v>561640.81975361833</v>
      </c>
      <c r="AA32" s="63">
        <v>13563506.295</v>
      </c>
      <c r="AB32" s="58">
        <f t="shared" si="28"/>
        <v>7.6555499545333463</v>
      </c>
      <c r="AC32" s="58">
        <f t="shared" si="29"/>
        <v>1.3131302064114199E-3</v>
      </c>
      <c r="AD32" s="105">
        <f t="shared" si="30"/>
        <v>1331.0604803729145</v>
      </c>
      <c r="AE32" s="5">
        <f t="shared" si="31"/>
        <v>420121.79058139847</v>
      </c>
      <c r="AF32" s="46">
        <f t="shared" si="32"/>
        <v>981762.61033501686</v>
      </c>
      <c r="AG32" s="67">
        <f t="shared" si="33"/>
        <v>96.345692868990852</v>
      </c>
      <c r="AH32" s="70">
        <v>2406.4960000000001</v>
      </c>
      <c r="AI32" s="40">
        <f t="shared" si="34"/>
        <v>2.5627221528249956E-3</v>
      </c>
      <c r="AJ32" s="5">
        <f t="shared" si="35"/>
        <v>439244.7443308424</v>
      </c>
      <c r="AK32" s="46">
        <f t="shared" si="36"/>
        <v>439244.7443308424</v>
      </c>
      <c r="AL32" s="5">
        <f t="shared" si="37"/>
        <v>43.105470493703869</v>
      </c>
      <c r="AM32" s="74">
        <v>690.13888888888891</v>
      </c>
      <c r="AN32" s="44">
        <f t="shared" si="38"/>
        <v>7.6775826884462614E-4</v>
      </c>
      <c r="AO32" s="5">
        <f t="shared" si="39"/>
        <v>21931.270219958034</v>
      </c>
      <c r="AP32" s="108">
        <v>4.666666666666667</v>
      </c>
      <c r="AQ32" s="77">
        <f t="shared" si="40"/>
        <v>5.2852127298123777E-4</v>
      </c>
      <c r="AR32" s="32">
        <f t="shared" si="41"/>
        <v>45293.6716467968</v>
      </c>
      <c r="AS32" s="36">
        <v>35.833333333333336</v>
      </c>
      <c r="AT32" s="81">
        <f t="shared" si="42"/>
        <v>6.4370968393854481E-4</v>
      </c>
      <c r="AU32" s="6">
        <f t="shared" si="43"/>
        <v>73552.968530949671</v>
      </c>
      <c r="AV32" s="110">
        <v>20.861111111111111</v>
      </c>
      <c r="AW32" s="77">
        <f t="shared" si="44"/>
        <v>5.5527869666995413E-4</v>
      </c>
      <c r="AX32" s="73">
        <f t="shared" si="45"/>
        <v>63448.473001333812</v>
      </c>
      <c r="AY32" s="86">
        <v>82</v>
      </c>
      <c r="AZ32" s="77">
        <f t="shared" si="46"/>
        <v>8.8471705238172302E-4</v>
      </c>
      <c r="BA32" s="73">
        <f t="shared" si="47"/>
        <v>75819.244597032957</v>
      </c>
      <c r="BB32" s="46">
        <f t="shared" si="48"/>
        <v>280045.6279960713</v>
      </c>
      <c r="BC32" s="67">
        <f t="shared" si="49"/>
        <v>27.482397251822501</v>
      </c>
      <c r="BD32" s="93">
        <f t="shared" si="50"/>
        <v>1788122.1741547687</v>
      </c>
      <c r="BE32" s="1">
        <v>968039</v>
      </c>
      <c r="BF32" s="1">
        <f t="shared" si="51"/>
        <v>0</v>
      </c>
      <c r="BG32" s="1">
        <f t="shared" si="52"/>
        <v>820083.1741547687</v>
      </c>
      <c r="BH32" s="87">
        <f t="shared" si="53"/>
        <v>5.9250317638157534E-4</v>
      </c>
      <c r="BI32" s="1">
        <f t="shared" si="54"/>
        <v>-295.92625400938596</v>
      </c>
      <c r="BJ32" s="93">
        <f t="shared" si="55"/>
        <v>1787826.2479007593</v>
      </c>
      <c r="BK32" s="91">
        <v>7.5</v>
      </c>
      <c r="BL32" s="5">
        <f t="shared" si="56"/>
        <v>0</v>
      </c>
      <c r="BM32" s="139">
        <v>661</v>
      </c>
      <c r="BN32" s="32">
        <f t="shared" si="57"/>
        <v>0</v>
      </c>
      <c r="BO32" s="46">
        <f t="shared" si="58"/>
        <v>1787826.2479007593</v>
      </c>
      <c r="BP32" s="5">
        <f t="shared" si="59"/>
        <v>1787826.2479007593</v>
      </c>
      <c r="BQ32" s="96">
        <f t="shared" si="60"/>
        <v>6.3485771417948959E-4</v>
      </c>
      <c r="BR32" s="67">
        <f t="shared" si="61"/>
        <v>3738.6564919134235</v>
      </c>
      <c r="BS32" s="97">
        <f t="shared" si="63"/>
        <v>1791565</v>
      </c>
      <c r="BT32" s="99">
        <f t="shared" si="62"/>
        <v>175.81599607458293</v>
      </c>
    </row>
    <row r="33" spans="1:72" ht="15.6" x14ac:dyDescent="0.3">
      <c r="A33" s="3" t="s">
        <v>371</v>
      </c>
      <c r="B33" s="13" t="s">
        <v>72</v>
      </c>
      <c r="C33" s="36">
        <v>2201</v>
      </c>
      <c r="D33" s="25">
        <v>0</v>
      </c>
      <c r="E33" s="28">
        <v>0</v>
      </c>
      <c r="F33" s="4">
        <v>0</v>
      </c>
      <c r="G33" s="28">
        <v>0</v>
      </c>
      <c r="H33" s="28">
        <v>0</v>
      </c>
      <c r="I33" s="4">
        <v>0</v>
      </c>
      <c r="J33" s="28">
        <f t="shared" si="15"/>
        <v>0</v>
      </c>
      <c r="K33" s="49">
        <f t="shared" si="16"/>
        <v>0</v>
      </c>
      <c r="L33" s="39">
        <v>565</v>
      </c>
      <c r="M33" s="40">
        <f t="shared" si="17"/>
        <v>1.8181139497286665E-4</v>
      </c>
      <c r="N33" s="1">
        <f t="shared" si="18"/>
        <v>20774.532598586826</v>
      </c>
      <c r="O33" s="43">
        <v>0</v>
      </c>
      <c r="P33" s="43">
        <v>0</v>
      </c>
      <c r="Q33" s="43">
        <f t="shared" si="19"/>
        <v>0</v>
      </c>
      <c r="R33" s="44">
        <f t="shared" si="20"/>
        <v>0</v>
      </c>
      <c r="S33" s="32">
        <f t="shared" si="21"/>
        <v>0</v>
      </c>
      <c r="T33" s="46">
        <f t="shared" si="22"/>
        <v>20774.532598586826</v>
      </c>
      <c r="U33" s="5">
        <f t="shared" si="23"/>
        <v>9.4386790543329511</v>
      </c>
      <c r="V33" s="59">
        <v>10350930.030000001</v>
      </c>
      <c r="W33" s="58">
        <f t="shared" si="24"/>
        <v>0.46801601266354997</v>
      </c>
      <c r="X33" s="44">
        <f t="shared" si="25"/>
        <v>2.8713099700686077E-4</v>
      </c>
      <c r="Y33" s="100">
        <f t="shared" si="26"/>
        <v>4702.8305452067243</v>
      </c>
      <c r="Z33" s="32">
        <f t="shared" si="27"/>
        <v>155842.79055860228</v>
      </c>
      <c r="AA33" s="63">
        <v>1811145.2579999999</v>
      </c>
      <c r="AB33" s="58">
        <f t="shared" si="28"/>
        <v>2.6747722075862344</v>
      </c>
      <c r="AC33" s="58">
        <f t="shared" si="29"/>
        <v>4.5879449574636594E-4</v>
      </c>
      <c r="AD33" s="105">
        <f t="shared" si="30"/>
        <v>822.87381099500226</v>
      </c>
      <c r="AE33" s="5">
        <f t="shared" si="31"/>
        <v>146786.33095236425</v>
      </c>
      <c r="AF33" s="46">
        <f t="shared" si="32"/>
        <v>302629.12151096656</v>
      </c>
      <c r="AG33" s="67">
        <f t="shared" si="33"/>
        <v>137.49619332620017</v>
      </c>
      <c r="AH33" s="70">
        <v>1704.5838000000001</v>
      </c>
      <c r="AI33" s="40">
        <f t="shared" si="34"/>
        <v>1.8152428533463642E-3</v>
      </c>
      <c r="AJ33" s="5">
        <f t="shared" si="35"/>
        <v>311128.49363618129</v>
      </c>
      <c r="AK33" s="46">
        <f t="shared" si="36"/>
        <v>311128.49363618129</v>
      </c>
      <c r="AL33" s="5">
        <f t="shared" si="37"/>
        <v>141.3577890214363</v>
      </c>
      <c r="AM33" s="74">
        <v>161.72222222222223</v>
      </c>
      <c r="AN33" s="44">
        <f t="shared" si="38"/>
        <v>1.7991099381015952E-4</v>
      </c>
      <c r="AO33" s="5">
        <f t="shared" si="39"/>
        <v>5139.2173564337163</v>
      </c>
      <c r="AP33" s="108">
        <v>0.66666666666666663</v>
      </c>
      <c r="AQ33" s="77">
        <f t="shared" si="40"/>
        <v>7.5503038997319668E-5</v>
      </c>
      <c r="AR33" s="32">
        <f t="shared" si="41"/>
        <v>6470.524520970971</v>
      </c>
      <c r="AS33" s="36">
        <v>12.25</v>
      </c>
      <c r="AT33" s="81">
        <f t="shared" si="42"/>
        <v>2.2005889195108393E-4</v>
      </c>
      <c r="AU33" s="6">
        <f t="shared" si="43"/>
        <v>25144.852032673491</v>
      </c>
      <c r="AV33" s="110">
        <v>3.2777777777777777</v>
      </c>
      <c r="AW33" s="77">
        <f t="shared" si="44"/>
        <v>8.7247518251737125E-5</v>
      </c>
      <c r="AX33" s="73">
        <f t="shared" si="45"/>
        <v>9969.2673956822764</v>
      </c>
      <c r="AY33" s="86">
        <v>5</v>
      </c>
      <c r="AZ33" s="77">
        <f t="shared" si="46"/>
        <v>5.3946161730592868E-5</v>
      </c>
      <c r="BA33" s="73">
        <f t="shared" si="47"/>
        <v>4623.1246705507901</v>
      </c>
      <c r="BB33" s="46">
        <f t="shared" si="48"/>
        <v>51346.98597631124</v>
      </c>
      <c r="BC33" s="67">
        <f t="shared" si="49"/>
        <v>23.328935018769304</v>
      </c>
      <c r="BD33" s="93">
        <f t="shared" si="50"/>
        <v>685879.13372204592</v>
      </c>
      <c r="BE33" s="1">
        <v>286510</v>
      </c>
      <c r="BF33" s="1">
        <f t="shared" si="51"/>
        <v>0</v>
      </c>
      <c r="BG33" s="1">
        <f t="shared" si="52"/>
        <v>399369.13372204592</v>
      </c>
      <c r="BH33" s="87">
        <f t="shared" si="53"/>
        <v>2.8854083065776111E-4</v>
      </c>
      <c r="BI33" s="1">
        <f t="shared" si="54"/>
        <v>-144.11198209394618</v>
      </c>
      <c r="BJ33" s="93">
        <f t="shared" si="55"/>
        <v>685735.02173995203</v>
      </c>
      <c r="BK33" s="91">
        <v>8</v>
      </c>
      <c r="BL33" s="5">
        <f t="shared" si="56"/>
        <v>0</v>
      </c>
      <c r="BM33" s="139">
        <v>1071</v>
      </c>
      <c r="BN33" s="32">
        <f t="shared" si="57"/>
        <v>0</v>
      </c>
      <c r="BO33" s="46">
        <f t="shared" si="58"/>
        <v>685735.02173995203</v>
      </c>
      <c r="BP33" s="5">
        <f t="shared" si="59"/>
        <v>685735.02173995203</v>
      </c>
      <c r="BQ33" s="96">
        <f t="shared" si="60"/>
        <v>2.4350474155182786E-4</v>
      </c>
      <c r="BR33" s="67">
        <f t="shared" si="61"/>
        <v>1433.991526732957</v>
      </c>
      <c r="BS33" s="97">
        <f t="shared" si="63"/>
        <v>687169</v>
      </c>
      <c r="BT33" s="99">
        <f t="shared" si="62"/>
        <v>312.20763289413901</v>
      </c>
    </row>
    <row r="34" spans="1:72" ht="15.6" x14ac:dyDescent="0.3">
      <c r="A34" s="3" t="s">
        <v>547</v>
      </c>
      <c r="B34" s="13" t="s">
        <v>250</v>
      </c>
      <c r="C34" s="36">
        <v>49062</v>
      </c>
      <c r="D34" s="25">
        <v>0</v>
      </c>
      <c r="E34" s="28">
        <v>0</v>
      </c>
      <c r="F34" s="4">
        <v>0</v>
      </c>
      <c r="G34" s="28">
        <v>0</v>
      </c>
      <c r="H34" s="28">
        <v>0</v>
      </c>
      <c r="I34" s="4">
        <v>0</v>
      </c>
      <c r="J34" s="28">
        <f t="shared" si="15"/>
        <v>0</v>
      </c>
      <c r="K34" s="49">
        <f t="shared" si="16"/>
        <v>0</v>
      </c>
      <c r="L34" s="39">
        <v>27020</v>
      </c>
      <c r="M34" s="40">
        <f t="shared" si="17"/>
        <v>8.6947679507378001E-3</v>
      </c>
      <c r="N34" s="1">
        <f t="shared" si="18"/>
        <v>993500.65630763897</v>
      </c>
      <c r="O34" s="43">
        <v>3941</v>
      </c>
      <c r="P34" s="43">
        <v>2289</v>
      </c>
      <c r="Q34" s="43">
        <f t="shared" si="19"/>
        <v>5085.5</v>
      </c>
      <c r="R34" s="44">
        <f t="shared" si="20"/>
        <v>5.4292647565932122E-3</v>
      </c>
      <c r="S34" s="32">
        <f t="shared" si="21"/>
        <v>620370.56417193753</v>
      </c>
      <c r="T34" s="46">
        <f t="shared" si="22"/>
        <v>1613871.2204795764</v>
      </c>
      <c r="U34" s="5">
        <f t="shared" si="23"/>
        <v>32.894525711947665</v>
      </c>
      <c r="V34" s="59">
        <v>240254635.76999998</v>
      </c>
      <c r="W34" s="58">
        <f t="shared" si="24"/>
        <v>10.018869506036671</v>
      </c>
      <c r="X34" s="44">
        <f t="shared" si="25"/>
        <v>6.1466443717984121E-3</v>
      </c>
      <c r="Y34" s="100">
        <f t="shared" si="26"/>
        <v>4896.9596789776197</v>
      </c>
      <c r="Z34" s="32">
        <f t="shared" si="27"/>
        <v>3336143.5075207255</v>
      </c>
      <c r="AA34" s="63">
        <v>120931080.219</v>
      </c>
      <c r="AB34" s="58">
        <f t="shared" si="28"/>
        <v>19.904559188927294</v>
      </c>
      <c r="AC34" s="58">
        <f t="shared" si="29"/>
        <v>3.4141607162796778E-3</v>
      </c>
      <c r="AD34" s="105">
        <f t="shared" si="30"/>
        <v>2464.8624234438057</v>
      </c>
      <c r="AE34" s="5">
        <f t="shared" si="31"/>
        <v>1092323.7516376837</v>
      </c>
      <c r="AF34" s="46">
        <f t="shared" si="32"/>
        <v>4428467.2591584092</v>
      </c>
      <c r="AG34" s="67">
        <f t="shared" si="33"/>
        <v>90.262672927284029</v>
      </c>
      <c r="AH34" s="70">
        <v>8998.5722000000005</v>
      </c>
      <c r="AI34" s="40">
        <f t="shared" si="34"/>
        <v>9.5827461673466969E-3</v>
      </c>
      <c r="AJ34" s="5">
        <f t="shared" si="35"/>
        <v>1642460.8830979257</v>
      </c>
      <c r="AK34" s="46">
        <f t="shared" si="36"/>
        <v>1642460.8830979257</v>
      </c>
      <c r="AL34" s="5">
        <f t="shared" si="37"/>
        <v>33.4772508886292</v>
      </c>
      <c r="AM34" s="74">
        <v>5254.4444444444443</v>
      </c>
      <c r="AN34" s="44">
        <f t="shared" si="38"/>
        <v>5.8454076930830948E-3</v>
      </c>
      <c r="AO34" s="5">
        <f t="shared" si="39"/>
        <v>166976.01428083165</v>
      </c>
      <c r="AP34" s="108">
        <v>63</v>
      </c>
      <c r="AQ34" s="77">
        <f t="shared" si="40"/>
        <v>7.1350371852467098E-3</v>
      </c>
      <c r="AR34" s="32">
        <f t="shared" si="41"/>
        <v>611464.56723175687</v>
      </c>
      <c r="AS34" s="36">
        <v>323.58333333333331</v>
      </c>
      <c r="AT34" s="81">
        <f t="shared" si="42"/>
        <v>5.8128481458915564E-3</v>
      </c>
      <c r="AU34" s="6">
        <f t="shared" si="43"/>
        <v>664200.4111759942</v>
      </c>
      <c r="AV34" s="110">
        <v>255.55555555555554</v>
      </c>
      <c r="AW34" s="77">
        <f t="shared" si="44"/>
        <v>6.8023488806439108E-3</v>
      </c>
      <c r="AX34" s="73">
        <f t="shared" si="45"/>
        <v>777264.9155955672</v>
      </c>
      <c r="AY34" s="86">
        <v>661</v>
      </c>
      <c r="AZ34" s="77">
        <f t="shared" si="46"/>
        <v>7.1316825807843775E-3</v>
      </c>
      <c r="BA34" s="73">
        <f t="shared" si="47"/>
        <v>611177.08144681447</v>
      </c>
      <c r="BB34" s="46">
        <f t="shared" si="48"/>
        <v>2831082.9897309644</v>
      </c>
      <c r="BC34" s="67">
        <f t="shared" si="49"/>
        <v>57.704190406648003</v>
      </c>
      <c r="BD34" s="93">
        <f t="shared" si="50"/>
        <v>10515882.352466878</v>
      </c>
      <c r="BE34" s="1">
        <v>7470828</v>
      </c>
      <c r="BF34" s="1">
        <f t="shared" si="51"/>
        <v>0</v>
      </c>
      <c r="BG34" s="1">
        <f t="shared" si="52"/>
        <v>3045054.3524668775</v>
      </c>
      <c r="BH34" s="87">
        <f t="shared" si="53"/>
        <v>2.2000260863182528E-3</v>
      </c>
      <c r="BI34" s="1">
        <f t="shared" si="54"/>
        <v>-1098.8050434143388</v>
      </c>
      <c r="BJ34" s="93">
        <f t="shared" si="55"/>
        <v>10514783.547423463</v>
      </c>
      <c r="BK34" s="91">
        <v>5</v>
      </c>
      <c r="BL34" s="5">
        <f t="shared" si="56"/>
        <v>0</v>
      </c>
      <c r="BM34" s="139">
        <v>882</v>
      </c>
      <c r="BN34" s="32">
        <f t="shared" si="57"/>
        <v>0</v>
      </c>
      <c r="BO34" s="46">
        <f t="shared" si="58"/>
        <v>10514783.547423463</v>
      </c>
      <c r="BP34" s="5">
        <f t="shared" si="59"/>
        <v>10514783.547423463</v>
      </c>
      <c r="BQ34" s="96">
        <f t="shared" si="60"/>
        <v>3.7338032461753574E-3</v>
      </c>
      <c r="BR34" s="67">
        <f t="shared" si="61"/>
        <v>21988.246238580403</v>
      </c>
      <c r="BS34" s="97">
        <f t="shared" si="63"/>
        <v>10536772</v>
      </c>
      <c r="BT34" s="99">
        <f t="shared" si="62"/>
        <v>214.76442052912643</v>
      </c>
    </row>
    <row r="35" spans="1:72" ht="15.6" x14ac:dyDescent="0.3">
      <c r="A35" s="3" t="s">
        <v>408</v>
      </c>
      <c r="B35" s="13" t="s">
        <v>109</v>
      </c>
      <c r="C35" s="36">
        <v>10194</v>
      </c>
      <c r="D35" s="25">
        <v>0</v>
      </c>
      <c r="E35" s="28">
        <v>0</v>
      </c>
      <c r="F35" s="4">
        <v>0</v>
      </c>
      <c r="G35" s="28">
        <v>0</v>
      </c>
      <c r="H35" s="28">
        <v>0</v>
      </c>
      <c r="I35" s="4">
        <v>0</v>
      </c>
      <c r="J35" s="28">
        <f t="shared" si="15"/>
        <v>0</v>
      </c>
      <c r="K35" s="49">
        <f t="shared" si="16"/>
        <v>0</v>
      </c>
      <c r="L35" s="39">
        <v>3510</v>
      </c>
      <c r="M35" s="40">
        <f t="shared" si="17"/>
        <v>1.1294831793889593E-3</v>
      </c>
      <c r="N35" s="1">
        <f t="shared" si="18"/>
        <v>129059.48570095534</v>
      </c>
      <c r="O35" s="43">
        <v>0</v>
      </c>
      <c r="P35" s="43">
        <v>193</v>
      </c>
      <c r="Q35" s="43">
        <f t="shared" si="19"/>
        <v>96.5</v>
      </c>
      <c r="R35" s="44">
        <f t="shared" si="20"/>
        <v>1.0302311454355423E-4</v>
      </c>
      <c r="S35" s="32">
        <f t="shared" si="21"/>
        <v>11771.853198818597</v>
      </c>
      <c r="T35" s="46">
        <f t="shared" si="22"/>
        <v>140831.33889977392</v>
      </c>
      <c r="U35" s="5">
        <f t="shared" si="23"/>
        <v>13.815120551282511</v>
      </c>
      <c r="V35" s="59">
        <v>64425186.929999985</v>
      </c>
      <c r="W35" s="58">
        <f t="shared" si="24"/>
        <v>1.6129970428011302</v>
      </c>
      <c r="X35" s="44">
        <f t="shared" si="25"/>
        <v>9.8958462218589152E-4</v>
      </c>
      <c r="Y35" s="100">
        <f t="shared" si="26"/>
        <v>6319.9123925838712</v>
      </c>
      <c r="Z35" s="32">
        <f t="shared" si="27"/>
        <v>537105.46970881207</v>
      </c>
      <c r="AA35" s="63">
        <v>11971835.478</v>
      </c>
      <c r="AB35" s="58">
        <f t="shared" si="28"/>
        <v>8.680175750073067</v>
      </c>
      <c r="AC35" s="58">
        <f t="shared" si="29"/>
        <v>1.4888807521439053E-3</v>
      </c>
      <c r="AD35" s="105">
        <f t="shared" si="30"/>
        <v>1174.4001842260154</v>
      </c>
      <c r="AE35" s="5">
        <f t="shared" si="31"/>
        <v>476351.27460992726</v>
      </c>
      <c r="AF35" s="46">
        <f t="shared" si="32"/>
        <v>1013456.7443187393</v>
      </c>
      <c r="AG35" s="67">
        <f t="shared" si="33"/>
        <v>99.416984924341705</v>
      </c>
      <c r="AH35" s="70">
        <v>3141.5047</v>
      </c>
      <c r="AI35" s="40">
        <f t="shared" si="34"/>
        <v>3.345446528019927E-3</v>
      </c>
      <c r="AJ35" s="5">
        <f t="shared" si="35"/>
        <v>573401.92078675376</v>
      </c>
      <c r="AK35" s="46">
        <f t="shared" si="36"/>
        <v>573401.92078675376</v>
      </c>
      <c r="AL35" s="5">
        <f t="shared" si="37"/>
        <v>56.248962211767093</v>
      </c>
      <c r="AM35" s="74">
        <v>795.80555555555554</v>
      </c>
      <c r="AN35" s="44">
        <f t="shared" si="38"/>
        <v>8.8530918269791488E-4</v>
      </c>
      <c r="AO35" s="5">
        <f t="shared" si="39"/>
        <v>25289.151158445475</v>
      </c>
      <c r="AP35" s="108">
        <v>4</v>
      </c>
      <c r="AQ35" s="77">
        <f t="shared" si="40"/>
        <v>4.5301823398391809E-4</v>
      </c>
      <c r="AR35" s="32">
        <f t="shared" si="41"/>
        <v>38823.147125825832</v>
      </c>
      <c r="AS35" s="36">
        <v>25.5</v>
      </c>
      <c r="AT35" s="81">
        <f t="shared" si="42"/>
        <v>4.5808177508184814E-4</v>
      </c>
      <c r="AU35" s="6">
        <f t="shared" si="43"/>
        <v>52342.345047606039</v>
      </c>
      <c r="AV35" s="110">
        <v>47.194444444444443</v>
      </c>
      <c r="AW35" s="77">
        <f t="shared" si="44"/>
        <v>1.2562163856754353E-3</v>
      </c>
      <c r="AX35" s="73">
        <f t="shared" si="45"/>
        <v>143540.55343444223</v>
      </c>
      <c r="AY35" s="86">
        <v>1</v>
      </c>
      <c r="AZ35" s="77">
        <f t="shared" si="46"/>
        <v>1.0789232346118573E-5</v>
      </c>
      <c r="BA35" s="73">
        <f t="shared" si="47"/>
        <v>924.62493411015794</v>
      </c>
      <c r="BB35" s="46">
        <f t="shared" si="48"/>
        <v>260919.82170042975</v>
      </c>
      <c r="BC35" s="67">
        <f t="shared" si="49"/>
        <v>25.595430812284654</v>
      </c>
      <c r="BD35" s="93">
        <f t="shared" si="50"/>
        <v>1988609.8257056968</v>
      </c>
      <c r="BE35" s="1">
        <v>1035489</v>
      </c>
      <c r="BF35" s="1">
        <f t="shared" si="51"/>
        <v>0</v>
      </c>
      <c r="BG35" s="1">
        <f t="shared" si="52"/>
        <v>953120.82570569683</v>
      </c>
      <c r="BH35" s="87">
        <f t="shared" si="53"/>
        <v>6.8862175752855783E-4</v>
      </c>
      <c r="BI35" s="1">
        <f t="shared" si="54"/>
        <v>-343.93276738072626</v>
      </c>
      <c r="BJ35" s="93">
        <f t="shared" si="55"/>
        <v>1988265.8929383161</v>
      </c>
      <c r="BK35" s="91">
        <v>7</v>
      </c>
      <c r="BL35" s="5">
        <f t="shared" si="56"/>
        <v>0</v>
      </c>
      <c r="BM35" s="139">
        <v>690</v>
      </c>
      <c r="BN35" s="32">
        <f t="shared" si="57"/>
        <v>0</v>
      </c>
      <c r="BO35" s="46">
        <f t="shared" si="58"/>
        <v>1988265.8929383161</v>
      </c>
      <c r="BP35" s="5">
        <f t="shared" si="59"/>
        <v>1988265.8929383161</v>
      </c>
      <c r="BQ35" s="96">
        <f t="shared" si="60"/>
        <v>7.0603390091962027E-4</v>
      </c>
      <c r="BR35" s="67">
        <f t="shared" si="61"/>
        <v>4157.8107475556535</v>
      </c>
      <c r="BS35" s="97">
        <f t="shared" si="63"/>
        <v>1992424</v>
      </c>
      <c r="BT35" s="99">
        <f t="shared" si="62"/>
        <v>195.45065724936237</v>
      </c>
    </row>
    <row r="36" spans="1:72" ht="15.6" x14ac:dyDescent="0.3">
      <c r="A36" s="3" t="s">
        <v>582</v>
      </c>
      <c r="B36" s="13" t="s">
        <v>285</v>
      </c>
      <c r="C36" s="36">
        <v>32536</v>
      </c>
      <c r="D36" s="25">
        <v>0</v>
      </c>
      <c r="E36" s="28">
        <v>0</v>
      </c>
      <c r="F36" s="4">
        <v>0</v>
      </c>
      <c r="G36" s="28">
        <v>0</v>
      </c>
      <c r="H36" s="28">
        <v>0</v>
      </c>
      <c r="I36" s="4">
        <v>0</v>
      </c>
      <c r="J36" s="28">
        <f t="shared" si="15"/>
        <v>0</v>
      </c>
      <c r="K36" s="49">
        <f t="shared" si="16"/>
        <v>0</v>
      </c>
      <c r="L36" s="39">
        <v>10727</v>
      </c>
      <c r="M36" s="40">
        <f t="shared" si="17"/>
        <v>3.4518421838476824E-3</v>
      </c>
      <c r="N36" s="1">
        <f t="shared" si="18"/>
        <v>394421.96669918741</v>
      </c>
      <c r="O36" s="43">
        <v>2494</v>
      </c>
      <c r="P36" s="43">
        <v>1483</v>
      </c>
      <c r="Q36" s="43">
        <f t="shared" si="19"/>
        <v>3235.5</v>
      </c>
      <c r="R36" s="44">
        <f t="shared" si="20"/>
        <v>3.4542102290742974E-3</v>
      </c>
      <c r="S36" s="32">
        <f t="shared" si="21"/>
        <v>394692.54947956034</v>
      </c>
      <c r="T36" s="46">
        <f t="shared" si="22"/>
        <v>789114.51617874776</v>
      </c>
      <c r="U36" s="5">
        <f t="shared" si="23"/>
        <v>24.253581146383937</v>
      </c>
      <c r="V36" s="59">
        <v>119817716.15999997</v>
      </c>
      <c r="W36" s="58">
        <f t="shared" si="24"/>
        <v>8.8350148035403873</v>
      </c>
      <c r="X36" s="44">
        <f t="shared" si="25"/>
        <v>5.4203414850564086E-3</v>
      </c>
      <c r="Y36" s="100">
        <f t="shared" si="26"/>
        <v>3682.6197492008841</v>
      </c>
      <c r="Z36" s="32">
        <f t="shared" si="27"/>
        <v>2941936.4388288781</v>
      </c>
      <c r="AA36" s="63">
        <v>28043681.247000001</v>
      </c>
      <c r="AB36" s="58">
        <f t="shared" si="28"/>
        <v>37.747943526966303</v>
      </c>
      <c r="AC36" s="58">
        <f t="shared" si="29"/>
        <v>6.4747751852653624E-3</v>
      </c>
      <c r="AD36" s="105">
        <f t="shared" si="30"/>
        <v>861.92774917015004</v>
      </c>
      <c r="AE36" s="5">
        <f t="shared" si="31"/>
        <v>2071534.2097563625</v>
      </c>
      <c r="AF36" s="46">
        <f t="shared" si="32"/>
        <v>5013470.6485852404</v>
      </c>
      <c r="AG36" s="67">
        <f t="shared" si="33"/>
        <v>154.08995108757193</v>
      </c>
      <c r="AH36" s="70">
        <v>5486.3670000000002</v>
      </c>
      <c r="AI36" s="40">
        <f t="shared" si="34"/>
        <v>5.8425338124094171E-3</v>
      </c>
      <c r="AJ36" s="5">
        <f t="shared" si="35"/>
        <v>1001396.9980503481</v>
      </c>
      <c r="AK36" s="46">
        <f t="shared" si="36"/>
        <v>1001396.9980503481</v>
      </c>
      <c r="AL36" s="5">
        <f t="shared" si="37"/>
        <v>30.778122634938164</v>
      </c>
      <c r="AM36" s="74">
        <v>4815.2777777777774</v>
      </c>
      <c r="AN36" s="44">
        <f t="shared" si="38"/>
        <v>5.3568482956013654E-3</v>
      </c>
      <c r="AO36" s="5">
        <f t="shared" si="39"/>
        <v>153020.15265162909</v>
      </c>
      <c r="AP36" s="108">
        <v>43</v>
      </c>
      <c r="AQ36" s="77">
        <f t="shared" si="40"/>
        <v>4.8699460153271189E-3</v>
      </c>
      <c r="AR36" s="32">
        <f t="shared" si="41"/>
        <v>417348.83160262764</v>
      </c>
      <c r="AS36" s="36">
        <v>307.16666666666669</v>
      </c>
      <c r="AT36" s="81">
        <f t="shared" si="42"/>
        <v>5.5179392906918052E-3</v>
      </c>
      <c r="AU36" s="6">
        <f t="shared" si="43"/>
        <v>630502.88838390808</v>
      </c>
      <c r="AV36" s="110">
        <v>111.72222222222223</v>
      </c>
      <c r="AW36" s="77">
        <f t="shared" si="44"/>
        <v>2.9738094780380232E-3</v>
      </c>
      <c r="AX36" s="73">
        <f t="shared" si="45"/>
        <v>339799.94462232303</v>
      </c>
      <c r="AY36" s="86">
        <v>318</v>
      </c>
      <c r="AZ36" s="77">
        <f t="shared" si="46"/>
        <v>3.4309758860657062E-3</v>
      </c>
      <c r="BA36" s="73">
        <f t="shared" si="47"/>
        <v>294030.72904703021</v>
      </c>
      <c r="BB36" s="46">
        <f t="shared" si="48"/>
        <v>1834702.5463075181</v>
      </c>
      <c r="BC36" s="67">
        <f t="shared" si="49"/>
        <v>56.389923355898638</v>
      </c>
      <c r="BD36" s="93">
        <f t="shared" si="50"/>
        <v>8638684.7091218531</v>
      </c>
      <c r="BE36" s="1">
        <v>4645458</v>
      </c>
      <c r="BF36" s="1">
        <f t="shared" si="51"/>
        <v>0</v>
      </c>
      <c r="BG36" s="1">
        <f t="shared" si="52"/>
        <v>3993226.7091218531</v>
      </c>
      <c r="BH36" s="87">
        <f t="shared" si="53"/>
        <v>2.8850726166952476E-3</v>
      </c>
      <c r="BI36" s="1">
        <f t="shared" si="54"/>
        <v>-1440.9521603203184</v>
      </c>
      <c r="BJ36" s="93">
        <f t="shared" si="55"/>
        <v>8637243.7569615319</v>
      </c>
      <c r="BK36" s="91">
        <v>7.9</v>
      </c>
      <c r="BL36" s="5">
        <f t="shared" si="56"/>
        <v>0</v>
      </c>
      <c r="BM36" s="139">
        <v>970</v>
      </c>
      <c r="BN36" s="32">
        <f t="shared" si="57"/>
        <v>0</v>
      </c>
      <c r="BO36" s="46">
        <f t="shared" si="58"/>
        <v>8637243.7569615319</v>
      </c>
      <c r="BP36" s="5">
        <f t="shared" si="59"/>
        <v>8637243.7569615319</v>
      </c>
      <c r="BQ36" s="96">
        <f t="shared" si="60"/>
        <v>3.0670882222443158E-3</v>
      </c>
      <c r="BR36" s="67">
        <f t="shared" si="61"/>
        <v>18061.983082595063</v>
      </c>
      <c r="BS36" s="97">
        <f t="shared" si="63"/>
        <v>8655306</v>
      </c>
      <c r="BT36" s="99">
        <f t="shared" si="62"/>
        <v>266.02243668551756</v>
      </c>
    </row>
    <row r="37" spans="1:72" ht="15.6" x14ac:dyDescent="0.3">
      <c r="A37" s="2" t="s">
        <v>435</v>
      </c>
      <c r="B37" s="13" t="s">
        <v>136</v>
      </c>
      <c r="C37" s="36">
        <v>20479</v>
      </c>
      <c r="D37" s="25">
        <v>0</v>
      </c>
      <c r="E37" s="28">
        <v>0</v>
      </c>
      <c r="F37" s="4">
        <v>0</v>
      </c>
      <c r="G37" s="28">
        <v>0</v>
      </c>
      <c r="H37" s="28">
        <v>0</v>
      </c>
      <c r="I37" s="4">
        <f>C37/($C$37+$C$50+$C$52+$C$55+$C$56+$C$139+$C$141+$C$196+$C$204+$C$208)*$I$6</f>
        <v>1725179.6549630095</v>
      </c>
      <c r="J37" s="28">
        <f t="shared" si="15"/>
        <v>1725179.6549630095</v>
      </c>
      <c r="K37" s="49">
        <f t="shared" si="16"/>
        <v>84.241401189658163</v>
      </c>
      <c r="L37" s="39">
        <v>5628</v>
      </c>
      <c r="M37" s="40">
        <f t="shared" si="17"/>
        <v>1.8110345679775107E-3</v>
      </c>
      <c r="N37" s="1">
        <f t="shared" si="18"/>
        <v>206936.40613247195</v>
      </c>
      <c r="O37" s="43">
        <v>1074</v>
      </c>
      <c r="P37" s="43">
        <v>1127</v>
      </c>
      <c r="Q37" s="43">
        <f t="shared" si="19"/>
        <v>1637.5</v>
      </c>
      <c r="R37" s="44">
        <f t="shared" si="20"/>
        <v>1.7481901561147155E-3</v>
      </c>
      <c r="S37" s="32">
        <f t="shared" si="21"/>
        <v>199755.54003176634</v>
      </c>
      <c r="T37" s="46">
        <f t="shared" si="22"/>
        <v>406691.94616423827</v>
      </c>
      <c r="U37" s="5">
        <f t="shared" si="23"/>
        <v>19.858974860307548</v>
      </c>
      <c r="V37" s="59">
        <v>69891072.789999992</v>
      </c>
      <c r="W37" s="58">
        <f t="shared" si="24"/>
        <v>6.000615304047904</v>
      </c>
      <c r="X37" s="44">
        <f t="shared" si="25"/>
        <v>3.6814181743489078E-3</v>
      </c>
      <c r="Y37" s="100">
        <f t="shared" si="26"/>
        <v>3412.8166800136723</v>
      </c>
      <c r="Z37" s="32">
        <f t="shared" si="27"/>
        <v>1998121.0231021494</v>
      </c>
      <c r="AA37" s="63">
        <v>35838178.892999999</v>
      </c>
      <c r="AB37" s="58">
        <f t="shared" si="28"/>
        <v>11.702308932944028</v>
      </c>
      <c r="AC37" s="58">
        <f t="shared" si="29"/>
        <v>2.0072568836818059E-3</v>
      </c>
      <c r="AD37" s="105">
        <f t="shared" si="30"/>
        <v>1749.9965278089751</v>
      </c>
      <c r="AE37" s="5">
        <f t="shared" si="31"/>
        <v>642200.1047663237</v>
      </c>
      <c r="AF37" s="46">
        <f t="shared" si="32"/>
        <v>2640321.1278684731</v>
      </c>
      <c r="AG37" s="67">
        <f t="shared" si="33"/>
        <v>128.92822539520841</v>
      </c>
      <c r="AH37" s="70">
        <v>1230.0907999999999</v>
      </c>
      <c r="AI37" s="40">
        <f t="shared" si="34"/>
        <v>1.3099464711955561E-3</v>
      </c>
      <c r="AJ37" s="5">
        <f t="shared" si="35"/>
        <v>224521.84377190791</v>
      </c>
      <c r="AK37" s="46">
        <f t="shared" si="36"/>
        <v>224521.84377190791</v>
      </c>
      <c r="AL37" s="5">
        <f t="shared" si="37"/>
        <v>10.963515980853943</v>
      </c>
      <c r="AM37" s="74">
        <v>4074.1388888888887</v>
      </c>
      <c r="AN37" s="44">
        <f t="shared" si="38"/>
        <v>4.5323540967266039E-3</v>
      </c>
      <c r="AO37" s="5">
        <f t="shared" si="39"/>
        <v>129468.20172634434</v>
      </c>
      <c r="AP37" s="108">
        <v>36.666666666666664</v>
      </c>
      <c r="AQ37" s="77">
        <f t="shared" si="40"/>
        <v>4.1526671448525818E-3</v>
      </c>
      <c r="AR37" s="32">
        <f t="shared" si="41"/>
        <v>355878.8486534034</v>
      </c>
      <c r="AS37" s="36">
        <v>322.25</v>
      </c>
      <c r="AT37" s="81">
        <f t="shared" si="42"/>
        <v>5.7888961576519835E-3</v>
      </c>
      <c r="AU37" s="6">
        <f t="shared" si="43"/>
        <v>661463.55653298227</v>
      </c>
      <c r="AV37" s="110">
        <v>169.86111111111111</v>
      </c>
      <c r="AW37" s="77">
        <f t="shared" si="44"/>
        <v>4.5213438483845134E-3</v>
      </c>
      <c r="AX37" s="73">
        <f t="shared" si="45"/>
        <v>516627.71292031457</v>
      </c>
      <c r="AY37" s="86">
        <v>413</v>
      </c>
      <c r="AZ37" s="77">
        <f t="shared" si="46"/>
        <v>4.4559529589469713E-3</v>
      </c>
      <c r="BA37" s="73">
        <f t="shared" si="47"/>
        <v>381870.0977874953</v>
      </c>
      <c r="BB37" s="46">
        <f t="shared" si="48"/>
        <v>2045308.4176205399</v>
      </c>
      <c r="BC37" s="67">
        <f t="shared" si="49"/>
        <v>99.87345171251232</v>
      </c>
      <c r="BD37" s="93">
        <f t="shared" si="50"/>
        <v>7042022.990388168</v>
      </c>
      <c r="BE37" s="1">
        <v>3975616</v>
      </c>
      <c r="BF37" s="1">
        <f t="shared" si="51"/>
        <v>0</v>
      </c>
      <c r="BG37" s="1">
        <f t="shared" si="52"/>
        <v>3066406.990388168</v>
      </c>
      <c r="BH37" s="87">
        <f t="shared" si="53"/>
        <v>2.2154531871187658E-3</v>
      </c>
      <c r="BI37" s="1">
        <f t="shared" si="54"/>
        <v>-1106.5101230360233</v>
      </c>
      <c r="BJ37" s="93">
        <f t="shared" si="55"/>
        <v>7040916.4802651322</v>
      </c>
      <c r="BK37" s="91">
        <v>6</v>
      </c>
      <c r="BL37" s="5">
        <f t="shared" si="56"/>
        <v>0</v>
      </c>
      <c r="BM37" s="139">
        <v>1099</v>
      </c>
      <c r="BN37" s="32">
        <f t="shared" si="57"/>
        <v>0</v>
      </c>
      <c r="BO37" s="46">
        <f t="shared" si="58"/>
        <v>7040916.4802651322</v>
      </c>
      <c r="BP37" s="5">
        <f t="shared" si="59"/>
        <v>7040916.4802651322</v>
      </c>
      <c r="BQ37" s="96">
        <f t="shared" si="60"/>
        <v>2.5002318584585095E-3</v>
      </c>
      <c r="BR37" s="67">
        <f t="shared" si="61"/>
        <v>14723.784338031852</v>
      </c>
      <c r="BS37" s="97">
        <f t="shared" si="63"/>
        <v>7055640</v>
      </c>
      <c r="BT37" s="99">
        <f t="shared" si="62"/>
        <v>344.53049465305924</v>
      </c>
    </row>
    <row r="38" spans="1:72" ht="15.6" x14ac:dyDescent="0.3">
      <c r="A38" s="2" t="s">
        <v>571</v>
      </c>
      <c r="B38" s="13" t="s">
        <v>274</v>
      </c>
      <c r="C38" s="36">
        <v>13253</v>
      </c>
      <c r="D38" s="25">
        <v>0</v>
      </c>
      <c r="E38" s="28">
        <v>0</v>
      </c>
      <c r="F38" s="4">
        <v>0</v>
      </c>
      <c r="G38" s="28">
        <v>0</v>
      </c>
      <c r="H38" s="28">
        <v>0</v>
      </c>
      <c r="I38" s="4">
        <v>0</v>
      </c>
      <c r="J38" s="28">
        <f t="shared" si="15"/>
        <v>0</v>
      </c>
      <c r="K38" s="49">
        <f t="shared" si="16"/>
        <v>0</v>
      </c>
      <c r="L38" s="39">
        <v>3950</v>
      </c>
      <c r="M38" s="40">
        <f t="shared" si="17"/>
        <v>1.2710708144120766E-3</v>
      </c>
      <c r="N38" s="1">
        <f t="shared" si="18"/>
        <v>145237.88276888136</v>
      </c>
      <c r="O38" s="43">
        <v>437</v>
      </c>
      <c r="P38" s="43">
        <v>114</v>
      </c>
      <c r="Q38" s="43">
        <f t="shared" si="19"/>
        <v>494</v>
      </c>
      <c r="R38" s="44">
        <f t="shared" si="20"/>
        <v>5.2739293869964547E-4</v>
      </c>
      <c r="S38" s="32">
        <f t="shared" si="21"/>
        <v>60262.129328667223</v>
      </c>
      <c r="T38" s="46">
        <f t="shared" si="22"/>
        <v>205500.01209754858</v>
      </c>
      <c r="U38" s="5">
        <f t="shared" si="23"/>
        <v>15.505924100018756</v>
      </c>
      <c r="V38" s="59">
        <v>38389955.890000001</v>
      </c>
      <c r="W38" s="58">
        <f t="shared" si="24"/>
        <v>4.575207366824614</v>
      </c>
      <c r="X38" s="44">
        <f t="shared" si="25"/>
        <v>2.806920740324913E-3</v>
      </c>
      <c r="Y38" s="100">
        <f t="shared" si="26"/>
        <v>2896.6993050630044</v>
      </c>
      <c r="Z38" s="32">
        <f t="shared" si="27"/>
        <v>1523480.1035382468</v>
      </c>
      <c r="AA38" s="63">
        <v>12899544.273</v>
      </c>
      <c r="AB38" s="58">
        <f t="shared" si="28"/>
        <v>13.616140638986433</v>
      </c>
      <c r="AC38" s="58">
        <f t="shared" si="29"/>
        <v>2.3355298670883094E-3</v>
      </c>
      <c r="AD38" s="105">
        <f t="shared" si="30"/>
        <v>973.3301345355768</v>
      </c>
      <c r="AE38" s="5">
        <f t="shared" si="31"/>
        <v>747227.49117085792</v>
      </c>
      <c r="AF38" s="46">
        <f t="shared" si="32"/>
        <v>2270707.5947091049</v>
      </c>
      <c r="AG38" s="67">
        <f t="shared" si="33"/>
        <v>171.33536517838263</v>
      </c>
      <c r="AH38" s="70">
        <v>4483.7240000000002</v>
      </c>
      <c r="AI38" s="40">
        <f t="shared" si="34"/>
        <v>4.7748007152112869E-3</v>
      </c>
      <c r="AJ38" s="5">
        <f t="shared" si="35"/>
        <v>818389.97531267954</v>
      </c>
      <c r="AK38" s="46">
        <f t="shared" si="36"/>
        <v>818389.97531267954</v>
      </c>
      <c r="AL38" s="5">
        <f t="shared" si="37"/>
        <v>61.751299729320117</v>
      </c>
      <c r="AM38" s="74">
        <v>1710.8611111111111</v>
      </c>
      <c r="AN38" s="44">
        <f t="shared" si="38"/>
        <v>1.9032803194368834E-3</v>
      </c>
      <c r="AO38" s="5">
        <f t="shared" si="39"/>
        <v>54367.835142581418</v>
      </c>
      <c r="AP38" s="108">
        <v>18.666666666666668</v>
      </c>
      <c r="AQ38" s="77">
        <f t="shared" si="40"/>
        <v>2.1140850919249511E-3</v>
      </c>
      <c r="AR38" s="32">
        <f t="shared" si="41"/>
        <v>181174.6865871872</v>
      </c>
      <c r="AS38" s="36">
        <v>101.5</v>
      </c>
      <c r="AT38" s="81">
        <f t="shared" si="42"/>
        <v>1.8233451047375525E-3</v>
      </c>
      <c r="AU38" s="6">
        <f t="shared" si="43"/>
        <v>208343.05969929462</v>
      </c>
      <c r="AV38" s="110">
        <v>56.138888888888886</v>
      </c>
      <c r="AW38" s="77">
        <f t="shared" si="44"/>
        <v>1.4942985964979721E-3</v>
      </c>
      <c r="AX38" s="73">
        <f t="shared" si="45"/>
        <v>170744.82548028708</v>
      </c>
      <c r="AY38" s="86">
        <v>107</v>
      </c>
      <c r="AZ38" s="77">
        <f t="shared" si="46"/>
        <v>1.1544478610346874E-3</v>
      </c>
      <c r="BA38" s="73">
        <f t="shared" si="47"/>
        <v>98934.867949786902</v>
      </c>
      <c r="BB38" s="46">
        <f t="shared" si="48"/>
        <v>713565.27485913713</v>
      </c>
      <c r="BC38" s="67">
        <f t="shared" si="49"/>
        <v>53.841792413727994</v>
      </c>
      <c r="BD38" s="93">
        <f t="shared" si="50"/>
        <v>4008162.8569784705</v>
      </c>
      <c r="BE38" s="1">
        <v>1711681</v>
      </c>
      <c r="BF38" s="1">
        <f t="shared" si="51"/>
        <v>0</v>
      </c>
      <c r="BG38" s="1">
        <f t="shared" si="52"/>
        <v>2296481.8569784705</v>
      </c>
      <c r="BH38" s="87">
        <f t="shared" si="53"/>
        <v>1.659188772120341E-3</v>
      </c>
      <c r="BI38" s="1">
        <f t="shared" si="54"/>
        <v>-828.68335158392483</v>
      </c>
      <c r="BJ38" s="93">
        <f t="shared" si="55"/>
        <v>4007334.1736268867</v>
      </c>
      <c r="BK38" s="91">
        <v>8</v>
      </c>
      <c r="BL38" s="5">
        <f t="shared" si="56"/>
        <v>0</v>
      </c>
      <c r="BM38" s="139">
        <v>976.07</v>
      </c>
      <c r="BN38" s="32">
        <f t="shared" si="57"/>
        <v>0</v>
      </c>
      <c r="BO38" s="46">
        <f t="shared" si="58"/>
        <v>4007334.1736268867</v>
      </c>
      <c r="BP38" s="5">
        <f t="shared" si="59"/>
        <v>4007334.1736268867</v>
      </c>
      <c r="BQ38" s="96">
        <f t="shared" si="60"/>
        <v>1.4230057403001833E-3</v>
      </c>
      <c r="BR38" s="67">
        <f t="shared" si="61"/>
        <v>8380.0346600170924</v>
      </c>
      <c r="BS38" s="97">
        <f t="shared" si="63"/>
        <v>4015714</v>
      </c>
      <c r="BT38" s="99">
        <f t="shared" si="62"/>
        <v>303.00415000377274</v>
      </c>
    </row>
    <row r="39" spans="1:72" ht="15.6" x14ac:dyDescent="0.3">
      <c r="A39" s="2" t="s">
        <v>303</v>
      </c>
      <c r="B39" s="13" t="s">
        <v>4</v>
      </c>
      <c r="C39" s="36">
        <v>13527</v>
      </c>
      <c r="D39" s="25">
        <v>0</v>
      </c>
      <c r="E39" s="28">
        <v>0</v>
      </c>
      <c r="F39" s="4">
        <v>0</v>
      </c>
      <c r="G39" s="28">
        <v>0</v>
      </c>
      <c r="H39" s="28">
        <v>0</v>
      </c>
      <c r="I39" s="4">
        <v>0</v>
      </c>
      <c r="J39" s="28">
        <f t="shared" si="15"/>
        <v>0</v>
      </c>
      <c r="K39" s="49">
        <f t="shared" si="16"/>
        <v>0</v>
      </c>
      <c r="L39" s="39">
        <v>4284</v>
      </c>
      <c r="M39" s="40">
        <f t="shared" si="17"/>
        <v>1.3785487009978067E-3</v>
      </c>
      <c r="N39" s="1">
        <f t="shared" si="18"/>
        <v>157518.75690680702</v>
      </c>
      <c r="O39" s="43">
        <v>1144</v>
      </c>
      <c r="P39" s="43">
        <v>445.5</v>
      </c>
      <c r="Q39" s="43">
        <f t="shared" si="19"/>
        <v>1366.75</v>
      </c>
      <c r="R39" s="44">
        <f t="shared" si="20"/>
        <v>1.4591382570197174E-3</v>
      </c>
      <c r="S39" s="32">
        <f t="shared" si="21"/>
        <v>166727.25761124681</v>
      </c>
      <c r="T39" s="46">
        <f t="shared" si="22"/>
        <v>324246.01451805385</v>
      </c>
      <c r="U39" s="5">
        <f t="shared" si="23"/>
        <v>23.970282732169281</v>
      </c>
      <c r="V39" s="59">
        <v>73484572.629999965</v>
      </c>
      <c r="W39" s="58">
        <f t="shared" si="24"/>
        <v>2.4900427729411438</v>
      </c>
      <c r="X39" s="44">
        <f t="shared" si="25"/>
        <v>1.5276581241640112E-3</v>
      </c>
      <c r="Y39" s="100">
        <f t="shared" si="26"/>
        <v>5432.4368026909115</v>
      </c>
      <c r="Z39" s="32">
        <f t="shared" si="27"/>
        <v>829149.43900518911</v>
      </c>
      <c r="AA39" s="63">
        <v>12816577.431</v>
      </c>
      <c r="AB39" s="58">
        <f t="shared" si="28"/>
        <v>14.27680127437292</v>
      </c>
      <c r="AC39" s="58">
        <f t="shared" si="29"/>
        <v>2.4488507181917932E-3</v>
      </c>
      <c r="AD39" s="105">
        <f t="shared" si="30"/>
        <v>947.48114371257486</v>
      </c>
      <c r="AE39" s="5">
        <f t="shared" si="31"/>
        <v>783483.27040992549</v>
      </c>
      <c r="AF39" s="46">
        <f t="shared" si="32"/>
        <v>1612632.7094151145</v>
      </c>
      <c r="AG39" s="67">
        <f t="shared" si="33"/>
        <v>119.21584308531932</v>
      </c>
      <c r="AH39" s="70">
        <v>1371.4952000000001</v>
      </c>
      <c r="AI39" s="40">
        <f t="shared" si="34"/>
        <v>1.4605306352194842E-3</v>
      </c>
      <c r="AJ39" s="5">
        <f t="shared" si="35"/>
        <v>250331.62676147293</v>
      </c>
      <c r="AK39" s="46">
        <f t="shared" si="36"/>
        <v>250331.62676147293</v>
      </c>
      <c r="AL39" s="5">
        <f t="shared" si="37"/>
        <v>18.50607132117047</v>
      </c>
      <c r="AM39" s="74">
        <v>1372.2777777777778</v>
      </c>
      <c r="AN39" s="44">
        <f t="shared" si="38"/>
        <v>1.526616783959035E-3</v>
      </c>
      <c r="AO39" s="5">
        <f t="shared" si="39"/>
        <v>43608.3160155511</v>
      </c>
      <c r="AP39" s="108">
        <v>10</v>
      </c>
      <c r="AQ39" s="77">
        <f t="shared" si="40"/>
        <v>1.1325455849597952E-3</v>
      </c>
      <c r="AR39" s="32">
        <f t="shared" si="41"/>
        <v>97057.867814564583</v>
      </c>
      <c r="AS39" s="36">
        <v>65.666666666666671</v>
      </c>
      <c r="AT39" s="81">
        <f t="shared" si="42"/>
        <v>1.1796354207990077E-3</v>
      </c>
      <c r="AU39" s="6">
        <f t="shared" si="43"/>
        <v>134790.09116834498</v>
      </c>
      <c r="AV39" s="110">
        <v>62.722222222222221</v>
      </c>
      <c r="AW39" s="77">
        <f t="shared" si="44"/>
        <v>1.6695330187493425E-3</v>
      </c>
      <c r="AX39" s="73">
        <f t="shared" si="45"/>
        <v>190767.8455885642</v>
      </c>
      <c r="AY39" s="86">
        <v>148</v>
      </c>
      <c r="AZ39" s="77">
        <f t="shared" si="46"/>
        <v>1.5968063872255488E-3</v>
      </c>
      <c r="BA39" s="73">
        <f t="shared" si="47"/>
        <v>136844.49024830337</v>
      </c>
      <c r="BB39" s="46">
        <f t="shared" si="48"/>
        <v>603068.61083532823</v>
      </c>
      <c r="BC39" s="67">
        <f t="shared" si="49"/>
        <v>44.582583783198658</v>
      </c>
      <c r="BD39" s="93">
        <f t="shared" si="50"/>
        <v>2790278.9615299692</v>
      </c>
      <c r="BE39" s="1">
        <v>1445584</v>
      </c>
      <c r="BF39" s="1">
        <f t="shared" si="51"/>
        <v>0</v>
      </c>
      <c r="BG39" s="1">
        <f t="shared" si="52"/>
        <v>1344694.9615299692</v>
      </c>
      <c r="BH39" s="87">
        <f t="shared" si="53"/>
        <v>9.7153076795164744E-4</v>
      </c>
      <c r="BI39" s="1">
        <f t="shared" si="54"/>
        <v>-485.23193170130867</v>
      </c>
      <c r="BJ39" s="93">
        <f t="shared" si="55"/>
        <v>2789793.7295982679</v>
      </c>
      <c r="BK39" s="91">
        <v>7.1</v>
      </c>
      <c r="BL39" s="5">
        <f t="shared" si="56"/>
        <v>0</v>
      </c>
      <c r="BM39" s="139">
        <v>846</v>
      </c>
      <c r="BN39" s="32">
        <f t="shared" si="57"/>
        <v>0</v>
      </c>
      <c r="BO39" s="46">
        <f t="shared" si="58"/>
        <v>2789793.7295982679</v>
      </c>
      <c r="BP39" s="5">
        <f t="shared" si="59"/>
        <v>2789793.7295982679</v>
      </c>
      <c r="BQ39" s="96">
        <f t="shared" si="60"/>
        <v>9.9065671078755915E-4</v>
      </c>
      <c r="BR39" s="67">
        <f t="shared" si="61"/>
        <v>5833.9452452433688</v>
      </c>
      <c r="BS39" s="97">
        <f>ROUND(BJ39+BL39+BR39,0)-1</f>
        <v>2795627</v>
      </c>
      <c r="BT39" s="99">
        <f t="shared" si="62"/>
        <v>206.6701411990833</v>
      </c>
    </row>
    <row r="40" spans="1:72" ht="15.6" x14ac:dyDescent="0.3">
      <c r="A40" s="2" t="s">
        <v>332</v>
      </c>
      <c r="B40" s="13" t="s">
        <v>33</v>
      </c>
      <c r="C40" s="36">
        <v>15177</v>
      </c>
      <c r="D40" s="25">
        <v>0</v>
      </c>
      <c r="E40" s="28">
        <v>0</v>
      </c>
      <c r="F40" s="4">
        <v>0</v>
      </c>
      <c r="G40" s="28">
        <v>0</v>
      </c>
      <c r="H40" s="28">
        <v>0</v>
      </c>
      <c r="I40" s="4">
        <v>0</v>
      </c>
      <c r="J40" s="28">
        <f t="shared" si="15"/>
        <v>0</v>
      </c>
      <c r="K40" s="49">
        <f t="shared" si="16"/>
        <v>0</v>
      </c>
      <c r="L40" s="39">
        <v>5500</v>
      </c>
      <c r="M40" s="40">
        <f t="shared" si="17"/>
        <v>1.7698454377889675E-3</v>
      </c>
      <c r="N40" s="1">
        <f t="shared" si="18"/>
        <v>202229.96334907532</v>
      </c>
      <c r="O40" s="43">
        <v>0</v>
      </c>
      <c r="P40" s="43">
        <v>507</v>
      </c>
      <c r="Q40" s="43">
        <f t="shared" si="19"/>
        <v>253.5</v>
      </c>
      <c r="R40" s="44">
        <f t="shared" si="20"/>
        <v>2.7063585012218649E-4</v>
      </c>
      <c r="S40" s="32">
        <f t="shared" si="21"/>
        <v>30923.98741865818</v>
      </c>
      <c r="T40" s="46">
        <f t="shared" si="22"/>
        <v>233153.95076773351</v>
      </c>
      <c r="U40" s="5">
        <f t="shared" si="23"/>
        <v>15.362321326199744</v>
      </c>
      <c r="V40" s="59">
        <v>98019347.600000009</v>
      </c>
      <c r="W40" s="58">
        <f t="shared" si="24"/>
        <v>2.3499577852729963</v>
      </c>
      <c r="X40" s="44">
        <f t="shared" si="25"/>
        <v>1.4417150344266851E-3</v>
      </c>
      <c r="Y40" s="100">
        <f t="shared" si="26"/>
        <v>6458.4138894379657</v>
      </c>
      <c r="Z40" s="32">
        <f t="shared" si="27"/>
        <v>782503.09613899817</v>
      </c>
      <c r="AA40" s="63">
        <v>16692930.846000001</v>
      </c>
      <c r="AB40" s="58">
        <f t="shared" si="28"/>
        <v>13.798734992974282</v>
      </c>
      <c r="AC40" s="58">
        <f t="shared" si="29"/>
        <v>2.3668496498819203E-3</v>
      </c>
      <c r="AD40" s="105">
        <f t="shared" si="30"/>
        <v>1099.8834319035384</v>
      </c>
      <c r="AE40" s="5">
        <f t="shared" si="31"/>
        <v>757247.9165358576</v>
      </c>
      <c r="AF40" s="46">
        <f t="shared" si="32"/>
        <v>1539751.0126748558</v>
      </c>
      <c r="AG40" s="67">
        <f t="shared" si="33"/>
        <v>101.4529230200208</v>
      </c>
      <c r="AH40" s="70">
        <v>1903.8986</v>
      </c>
      <c r="AI40" s="40">
        <f t="shared" si="34"/>
        <v>2.0274968746893805E-3</v>
      </c>
      <c r="AJ40" s="5">
        <f t="shared" si="35"/>
        <v>347508.34981186286</v>
      </c>
      <c r="AK40" s="46">
        <f t="shared" si="36"/>
        <v>347508.34981186286</v>
      </c>
      <c r="AL40" s="5">
        <f t="shared" si="37"/>
        <v>22.897038269214132</v>
      </c>
      <c r="AM40" s="74">
        <v>1300.4722222222222</v>
      </c>
      <c r="AN40" s="44">
        <f t="shared" si="38"/>
        <v>1.4467353138457983E-3</v>
      </c>
      <c r="AO40" s="5">
        <f t="shared" si="39"/>
        <v>41326.475262136257</v>
      </c>
      <c r="AP40" s="108">
        <v>7</v>
      </c>
      <c r="AQ40" s="77">
        <f t="shared" si="40"/>
        <v>7.9278190947185666E-4</v>
      </c>
      <c r="AR40" s="32">
        <f t="shared" si="41"/>
        <v>67940.507470195211</v>
      </c>
      <c r="AS40" s="36">
        <v>75.666666666666671</v>
      </c>
      <c r="AT40" s="81">
        <f t="shared" si="42"/>
        <v>1.359275332595811E-3</v>
      </c>
      <c r="AU40" s="6">
        <f t="shared" si="43"/>
        <v>155316.50099093557</v>
      </c>
      <c r="AV40" s="110">
        <v>37.527777777777779</v>
      </c>
      <c r="AW40" s="77">
        <f t="shared" si="44"/>
        <v>9.9891014540760045E-4</v>
      </c>
      <c r="AX40" s="73">
        <f t="shared" si="45"/>
        <v>114139.66314887079</v>
      </c>
      <c r="AY40" s="86">
        <v>36</v>
      </c>
      <c r="AZ40" s="77">
        <f t="shared" si="46"/>
        <v>3.8841236446026864E-4</v>
      </c>
      <c r="BA40" s="73">
        <f t="shared" si="47"/>
        <v>33286.497627965684</v>
      </c>
      <c r="BB40" s="46">
        <f t="shared" si="48"/>
        <v>412009.64450010349</v>
      </c>
      <c r="BC40" s="67">
        <f t="shared" si="49"/>
        <v>27.146975324511004</v>
      </c>
      <c r="BD40" s="93">
        <f t="shared" si="50"/>
        <v>2532422.9577545552</v>
      </c>
      <c r="BE40" s="1">
        <v>1703998</v>
      </c>
      <c r="BF40" s="1">
        <f t="shared" si="51"/>
        <v>0</v>
      </c>
      <c r="BG40" s="1">
        <f t="shared" si="52"/>
        <v>828424.95775455516</v>
      </c>
      <c r="BH40" s="87">
        <f t="shared" si="53"/>
        <v>5.9853004467411814E-4</v>
      </c>
      <c r="BI40" s="1">
        <f t="shared" si="54"/>
        <v>-298.93637889700602</v>
      </c>
      <c r="BJ40" s="93">
        <f t="shared" si="55"/>
        <v>2532124.021375658</v>
      </c>
      <c r="BK40" s="91">
        <v>7.5</v>
      </c>
      <c r="BL40" s="5">
        <f t="shared" si="56"/>
        <v>0</v>
      </c>
      <c r="BM40" s="139">
        <v>724.18</v>
      </c>
      <c r="BN40" s="32">
        <f t="shared" si="57"/>
        <v>0</v>
      </c>
      <c r="BO40" s="46">
        <f t="shared" si="58"/>
        <v>2532124.021375658</v>
      </c>
      <c r="BP40" s="5">
        <f t="shared" si="59"/>
        <v>2532124.021375658</v>
      </c>
      <c r="BQ40" s="96">
        <f t="shared" si="60"/>
        <v>8.9915810897008388E-4</v>
      </c>
      <c r="BR40" s="67">
        <f t="shared" si="61"/>
        <v>5295.1129462170857</v>
      </c>
      <c r="BS40" s="97">
        <f>ROUND(BJ40+BL40+BR40,0)</f>
        <v>2537419</v>
      </c>
      <c r="BT40" s="99">
        <f t="shared" si="62"/>
        <v>167.18844303880871</v>
      </c>
    </row>
    <row r="41" spans="1:72" ht="15.6" x14ac:dyDescent="0.3">
      <c r="A41" s="3" t="s">
        <v>304</v>
      </c>
      <c r="B41" s="13" t="s">
        <v>5</v>
      </c>
      <c r="C41" s="36">
        <v>18799</v>
      </c>
      <c r="D41" s="25">
        <v>0</v>
      </c>
      <c r="E41" s="28">
        <v>0</v>
      </c>
      <c r="F41" s="4">
        <v>0</v>
      </c>
      <c r="G41" s="28">
        <v>0</v>
      </c>
      <c r="H41" s="28">
        <v>0</v>
      </c>
      <c r="I41" s="4">
        <v>0</v>
      </c>
      <c r="J41" s="28">
        <f t="shared" si="15"/>
        <v>0</v>
      </c>
      <c r="K41" s="49">
        <f t="shared" si="16"/>
        <v>0</v>
      </c>
      <c r="L41" s="39">
        <v>7088</v>
      </c>
      <c r="M41" s="40">
        <f t="shared" si="17"/>
        <v>2.2808480841905823E-3</v>
      </c>
      <c r="N41" s="1">
        <f t="shared" si="18"/>
        <v>260619.26913059014</v>
      </c>
      <c r="O41" s="43">
        <v>3042</v>
      </c>
      <c r="P41" s="43">
        <v>1005</v>
      </c>
      <c r="Q41" s="43">
        <f t="shared" si="19"/>
        <v>3544.5</v>
      </c>
      <c r="R41" s="44">
        <f t="shared" si="20"/>
        <v>3.7840977150220513E-3</v>
      </c>
      <c r="S41" s="32">
        <f t="shared" si="21"/>
        <v>432386.87733898981</v>
      </c>
      <c r="T41" s="46">
        <f t="shared" si="22"/>
        <v>693006.14646958001</v>
      </c>
      <c r="U41" s="5">
        <f t="shared" si="23"/>
        <v>36.863989918058408</v>
      </c>
      <c r="V41" s="59">
        <v>63648453.350000009</v>
      </c>
      <c r="W41" s="58">
        <f t="shared" si="24"/>
        <v>5.5524114475595496</v>
      </c>
      <c r="X41" s="44">
        <f t="shared" si="25"/>
        <v>3.4064420694857249E-3</v>
      </c>
      <c r="Y41" s="100">
        <f t="shared" si="26"/>
        <v>3385.7361216022132</v>
      </c>
      <c r="Z41" s="32">
        <f t="shared" si="27"/>
        <v>1848875.4036269754</v>
      </c>
      <c r="AA41" s="63">
        <v>16764328.458000001</v>
      </c>
      <c r="AB41" s="58">
        <f t="shared" si="28"/>
        <v>21.080617806158234</v>
      </c>
      <c r="AC41" s="58">
        <f t="shared" si="29"/>
        <v>3.6158860141313233E-3</v>
      </c>
      <c r="AD41" s="105">
        <f t="shared" si="30"/>
        <v>891.76703324644927</v>
      </c>
      <c r="AE41" s="5">
        <f t="shared" si="31"/>
        <v>1156863.5763444854</v>
      </c>
      <c r="AF41" s="46">
        <f t="shared" si="32"/>
        <v>3005738.979971461</v>
      </c>
      <c r="AG41" s="67">
        <f t="shared" si="33"/>
        <v>159.88823767069849</v>
      </c>
      <c r="AH41" s="70">
        <v>253.87270000000001</v>
      </c>
      <c r="AI41" s="40">
        <f t="shared" si="34"/>
        <v>2.7035373933199735E-4</v>
      </c>
      <c r="AJ41" s="5">
        <f t="shared" si="35"/>
        <v>46338.015606126355</v>
      </c>
      <c r="AK41" s="46">
        <f t="shared" si="36"/>
        <v>46338.015606126355</v>
      </c>
      <c r="AL41" s="5">
        <f t="shared" si="37"/>
        <v>2.4649191768778316</v>
      </c>
      <c r="AM41" s="74">
        <v>3355.3888888888887</v>
      </c>
      <c r="AN41" s="44">
        <f t="shared" si="38"/>
        <v>3.7327668475273805E-3</v>
      </c>
      <c r="AO41" s="5">
        <f t="shared" si="39"/>
        <v>106627.72609980321</v>
      </c>
      <c r="AP41" s="108">
        <v>78.333333333333329</v>
      </c>
      <c r="AQ41" s="77">
        <f t="shared" si="40"/>
        <v>8.8716070821850609E-3</v>
      </c>
      <c r="AR41" s="32">
        <f t="shared" si="41"/>
        <v>760286.63121408899</v>
      </c>
      <c r="AS41" s="36">
        <v>263.25</v>
      </c>
      <c r="AT41" s="81">
        <f t="shared" si="42"/>
        <v>4.7290206780508442E-3</v>
      </c>
      <c r="AU41" s="6">
        <f t="shared" si="43"/>
        <v>540357.73857969767</v>
      </c>
      <c r="AV41" s="110">
        <v>71.611111111111114</v>
      </c>
      <c r="AW41" s="77">
        <f t="shared" si="44"/>
        <v>1.9061364580760874E-3</v>
      </c>
      <c r="AX41" s="73">
        <f t="shared" si="45"/>
        <v>217803.14700058397</v>
      </c>
      <c r="AY41" s="86">
        <v>593</v>
      </c>
      <c r="AZ41" s="77">
        <f t="shared" si="46"/>
        <v>6.3980147812483139E-3</v>
      </c>
      <c r="BA41" s="73">
        <f t="shared" si="47"/>
        <v>548302.58592732367</v>
      </c>
      <c r="BB41" s="46">
        <f t="shared" si="48"/>
        <v>2173377.8288214975</v>
      </c>
      <c r="BC41" s="67">
        <f t="shared" si="49"/>
        <v>115.61135320078182</v>
      </c>
      <c r="BD41" s="93">
        <f t="shared" si="50"/>
        <v>5918460.9708686648</v>
      </c>
      <c r="BE41" s="1">
        <v>2785502</v>
      </c>
      <c r="BF41" s="1">
        <f t="shared" si="51"/>
        <v>0</v>
      </c>
      <c r="BG41" s="1">
        <f t="shared" si="52"/>
        <v>3132958.9708686648</v>
      </c>
      <c r="BH41" s="87">
        <f t="shared" si="53"/>
        <v>2.2635364316870017E-3</v>
      </c>
      <c r="BI41" s="1">
        <f t="shared" si="54"/>
        <v>-1130.5253435663037</v>
      </c>
      <c r="BJ41" s="93">
        <f t="shared" si="55"/>
        <v>5917330.4455250986</v>
      </c>
      <c r="BK41" s="91">
        <v>7.9</v>
      </c>
      <c r="BL41" s="5">
        <f t="shared" si="56"/>
        <v>0</v>
      </c>
      <c r="BM41" s="139">
        <v>976</v>
      </c>
      <c r="BN41" s="32">
        <f t="shared" si="57"/>
        <v>0</v>
      </c>
      <c r="BO41" s="46">
        <f t="shared" si="58"/>
        <v>5917330.4455250986</v>
      </c>
      <c r="BP41" s="5">
        <f t="shared" si="59"/>
        <v>5917330.4455250986</v>
      </c>
      <c r="BQ41" s="96">
        <f t="shared" si="60"/>
        <v>2.1012460719277313E-3</v>
      </c>
      <c r="BR41" s="67">
        <f t="shared" si="61"/>
        <v>12374.169979289498</v>
      </c>
      <c r="BS41" s="97">
        <f>ROUND(BJ41+BL41+BR41,0)-1</f>
        <v>5929704</v>
      </c>
      <c r="BT41" s="99">
        <f t="shared" si="62"/>
        <v>315.42656524283205</v>
      </c>
    </row>
    <row r="42" spans="1:72" ht="15.6" x14ac:dyDescent="0.3">
      <c r="A42" s="3" t="s">
        <v>409</v>
      </c>
      <c r="B42" s="13" t="s">
        <v>110</v>
      </c>
      <c r="C42" s="36">
        <v>12711</v>
      </c>
      <c r="D42" s="25">
        <v>0</v>
      </c>
      <c r="E42" s="28">
        <v>0</v>
      </c>
      <c r="F42" s="4">
        <v>0</v>
      </c>
      <c r="G42" s="28">
        <v>0</v>
      </c>
      <c r="H42" s="28">
        <v>0</v>
      </c>
      <c r="I42" s="4">
        <v>0</v>
      </c>
      <c r="J42" s="28">
        <f t="shared" si="15"/>
        <v>0</v>
      </c>
      <c r="K42" s="49">
        <f t="shared" si="16"/>
        <v>0</v>
      </c>
      <c r="L42" s="39">
        <v>3925</v>
      </c>
      <c r="M42" s="40">
        <f t="shared" si="17"/>
        <v>1.2630260624221267E-3</v>
      </c>
      <c r="N42" s="1">
        <f t="shared" si="18"/>
        <v>144318.65566274917</v>
      </c>
      <c r="O42" s="43">
        <v>0</v>
      </c>
      <c r="P42" s="43">
        <v>0</v>
      </c>
      <c r="Q42" s="43">
        <f t="shared" si="19"/>
        <v>0</v>
      </c>
      <c r="R42" s="44">
        <f t="shared" si="20"/>
        <v>0</v>
      </c>
      <c r="S42" s="32">
        <f t="shared" si="21"/>
        <v>0</v>
      </c>
      <c r="T42" s="46">
        <f t="shared" si="22"/>
        <v>144318.65566274917</v>
      </c>
      <c r="U42" s="5">
        <f t="shared" si="23"/>
        <v>11.353839639898448</v>
      </c>
      <c r="V42" s="59">
        <v>77309179.040000007</v>
      </c>
      <c r="W42" s="58">
        <f t="shared" si="24"/>
        <v>2.0899138110935498</v>
      </c>
      <c r="X42" s="44">
        <f t="shared" si="25"/>
        <v>1.2821762931198835E-3</v>
      </c>
      <c r="Y42" s="100">
        <f t="shared" si="26"/>
        <v>6082.0689985052322</v>
      </c>
      <c r="Z42" s="32">
        <f t="shared" si="27"/>
        <v>695912.08748219046</v>
      </c>
      <c r="AA42" s="63">
        <v>16544846.564999999</v>
      </c>
      <c r="AB42" s="58">
        <f t="shared" si="28"/>
        <v>9.7655496752562367</v>
      </c>
      <c r="AC42" s="58">
        <f t="shared" si="29"/>
        <v>1.6750512160392356E-3</v>
      </c>
      <c r="AD42" s="105">
        <f t="shared" si="30"/>
        <v>1301.6164396978995</v>
      </c>
      <c r="AE42" s="5">
        <f t="shared" si="31"/>
        <v>535914.49862472108</v>
      </c>
      <c r="AF42" s="46">
        <f t="shared" si="32"/>
        <v>1231826.5861069115</v>
      </c>
      <c r="AG42" s="67">
        <f t="shared" si="33"/>
        <v>96.91028133954147</v>
      </c>
      <c r="AH42" s="70">
        <v>1088.1949</v>
      </c>
      <c r="AI42" s="40">
        <f t="shared" si="34"/>
        <v>1.1588388997202492E-3</v>
      </c>
      <c r="AJ42" s="5">
        <f t="shared" si="35"/>
        <v>198622.34993643314</v>
      </c>
      <c r="AK42" s="46">
        <f t="shared" si="36"/>
        <v>198622.34993643314</v>
      </c>
      <c r="AL42" s="5">
        <f t="shared" si="37"/>
        <v>15.626020764411386</v>
      </c>
      <c r="AM42" s="74">
        <v>870.19444444444446</v>
      </c>
      <c r="AN42" s="44">
        <f t="shared" si="38"/>
        <v>9.680645316198673E-4</v>
      </c>
      <c r="AO42" s="5">
        <f t="shared" si="39"/>
        <v>27653.085215561496</v>
      </c>
      <c r="AP42" s="108">
        <v>6</v>
      </c>
      <c r="AQ42" s="77">
        <f t="shared" si="40"/>
        <v>6.7952735097587713E-4</v>
      </c>
      <c r="AR42" s="32">
        <f t="shared" si="41"/>
        <v>58234.720688738744</v>
      </c>
      <c r="AS42" s="36">
        <v>47.083333333333336</v>
      </c>
      <c r="AT42" s="81">
        <f t="shared" si="42"/>
        <v>8.4580458470994845E-4</v>
      </c>
      <c r="AU42" s="6">
        <f t="shared" si="43"/>
        <v>96645.179581364107</v>
      </c>
      <c r="AV42" s="110">
        <v>18.805555555555557</v>
      </c>
      <c r="AW42" s="77">
        <f t="shared" si="44"/>
        <v>5.005641513256444E-4</v>
      </c>
      <c r="AX42" s="73">
        <f t="shared" si="45"/>
        <v>57196.559549804246</v>
      </c>
      <c r="AY42" s="86">
        <v>46</v>
      </c>
      <c r="AZ42" s="77">
        <f t="shared" si="46"/>
        <v>4.9630468792145443E-4</v>
      </c>
      <c r="BA42" s="73">
        <f t="shared" si="47"/>
        <v>42532.746969067273</v>
      </c>
      <c r="BB42" s="46">
        <f t="shared" si="48"/>
        <v>282262.29200453585</v>
      </c>
      <c r="BC42" s="67">
        <f t="shared" si="49"/>
        <v>22.206143655458725</v>
      </c>
      <c r="BD42" s="93">
        <f t="shared" si="50"/>
        <v>1857029.8837106298</v>
      </c>
      <c r="BE42" s="1">
        <v>1219050</v>
      </c>
      <c r="BF42" s="1">
        <f t="shared" si="51"/>
        <v>0</v>
      </c>
      <c r="BG42" s="1">
        <f t="shared" si="52"/>
        <v>637979.88371062977</v>
      </c>
      <c r="BH42" s="87">
        <f t="shared" si="53"/>
        <v>4.6093508497560987E-4</v>
      </c>
      <c r="BI42" s="1">
        <f t="shared" si="54"/>
        <v>-230.21445027745483</v>
      </c>
      <c r="BJ42" s="93">
        <f t="shared" si="55"/>
        <v>1856799.6692603524</v>
      </c>
      <c r="BK42" s="91">
        <v>5.8</v>
      </c>
      <c r="BL42" s="5">
        <f t="shared" si="56"/>
        <v>0</v>
      </c>
      <c r="BM42" s="139">
        <v>725</v>
      </c>
      <c r="BN42" s="32">
        <f t="shared" si="57"/>
        <v>0</v>
      </c>
      <c r="BO42" s="46">
        <f t="shared" si="58"/>
        <v>1856799.6692603524</v>
      </c>
      <c r="BP42" s="5">
        <f t="shared" si="59"/>
        <v>1856799.6692603524</v>
      </c>
      <c r="BQ42" s="96">
        <f t="shared" si="60"/>
        <v>6.593501997747233E-4</v>
      </c>
      <c r="BR42" s="67">
        <f t="shared" si="61"/>
        <v>3882.8919453520939</v>
      </c>
      <c r="BS42" s="97">
        <f>ROUND(BJ42+BL42+BR42,0)</f>
        <v>1860683</v>
      </c>
      <c r="BT42" s="99">
        <f t="shared" si="62"/>
        <v>146.38368342380616</v>
      </c>
    </row>
    <row r="43" spans="1:72" ht="15.6" x14ac:dyDescent="0.3">
      <c r="A43" s="3" t="s">
        <v>583</v>
      </c>
      <c r="B43" s="13" t="s">
        <v>286</v>
      </c>
      <c r="C43" s="36">
        <v>11123</v>
      </c>
      <c r="D43" s="25">
        <v>0</v>
      </c>
      <c r="E43" s="28">
        <v>0</v>
      </c>
      <c r="F43" s="4">
        <v>0</v>
      </c>
      <c r="G43" s="28">
        <v>0</v>
      </c>
      <c r="H43" s="28">
        <v>0</v>
      </c>
      <c r="I43" s="4">
        <v>0</v>
      </c>
      <c r="J43" s="28">
        <f t="shared" si="15"/>
        <v>0</v>
      </c>
      <c r="K43" s="49">
        <f t="shared" si="16"/>
        <v>0</v>
      </c>
      <c r="L43" s="39">
        <v>3880</v>
      </c>
      <c r="M43" s="40">
        <f t="shared" si="17"/>
        <v>1.2485455088402171E-3</v>
      </c>
      <c r="N43" s="1">
        <f t="shared" si="18"/>
        <v>142664.0468717113</v>
      </c>
      <c r="O43" s="43">
        <v>735</v>
      </c>
      <c r="P43" s="43">
        <v>159</v>
      </c>
      <c r="Q43" s="43">
        <f t="shared" si="19"/>
        <v>814.5</v>
      </c>
      <c r="R43" s="44">
        <f t="shared" si="20"/>
        <v>8.6955779062927372E-4</v>
      </c>
      <c r="S43" s="32">
        <f t="shared" si="21"/>
        <v>99359.320522670954</v>
      </c>
      <c r="T43" s="46">
        <f t="shared" si="22"/>
        <v>242023.36739438225</v>
      </c>
      <c r="U43" s="5">
        <f t="shared" si="23"/>
        <v>21.75882112688863</v>
      </c>
      <c r="V43" s="59">
        <v>41686436.49000001</v>
      </c>
      <c r="W43" s="58">
        <f t="shared" si="24"/>
        <v>2.9678988999138594</v>
      </c>
      <c r="X43" s="44">
        <f t="shared" si="25"/>
        <v>1.8208260980173954E-3</v>
      </c>
      <c r="Y43" s="100">
        <f t="shared" si="26"/>
        <v>3747.7691710869381</v>
      </c>
      <c r="Z43" s="32">
        <f t="shared" si="27"/>
        <v>988268.85008929123</v>
      </c>
      <c r="AA43" s="63">
        <v>10074960.549000001</v>
      </c>
      <c r="AB43" s="58">
        <f t="shared" si="28"/>
        <v>12.280060889397731</v>
      </c>
      <c r="AC43" s="58">
        <f t="shared" si="29"/>
        <v>2.1063566936678148E-3</v>
      </c>
      <c r="AD43" s="105">
        <f t="shared" si="30"/>
        <v>905.77726773352515</v>
      </c>
      <c r="AE43" s="5">
        <f t="shared" si="31"/>
        <v>673906.01588946942</v>
      </c>
      <c r="AF43" s="46">
        <f t="shared" si="32"/>
        <v>1662174.8659787606</v>
      </c>
      <c r="AG43" s="67">
        <f t="shared" si="33"/>
        <v>149.43584158758975</v>
      </c>
      <c r="AH43" s="70">
        <v>4242.4592000000002</v>
      </c>
      <c r="AI43" s="40">
        <f t="shared" si="34"/>
        <v>4.5178733620567868E-3</v>
      </c>
      <c r="AJ43" s="5">
        <f t="shared" si="35"/>
        <v>774353.21173940459</v>
      </c>
      <c r="AK43" s="46">
        <f t="shared" si="36"/>
        <v>774353.21173940459</v>
      </c>
      <c r="AL43" s="5">
        <f t="shared" si="37"/>
        <v>69.617298547101015</v>
      </c>
      <c r="AM43" s="74">
        <v>1622.1944444444443</v>
      </c>
      <c r="AN43" s="44">
        <f t="shared" si="38"/>
        <v>1.8046413822603068E-3</v>
      </c>
      <c r="AO43" s="5">
        <f t="shared" si="39"/>
        <v>51550.181105869568</v>
      </c>
      <c r="AP43" s="108">
        <v>5.666666666666667</v>
      </c>
      <c r="AQ43" s="77">
        <f t="shared" si="40"/>
        <v>6.4177583147721729E-4</v>
      </c>
      <c r="AR43" s="32">
        <f t="shared" si="41"/>
        <v>54999.45842825326</v>
      </c>
      <c r="AS43" s="36">
        <v>97.916666666666671</v>
      </c>
      <c r="AT43" s="81">
        <f t="shared" si="42"/>
        <v>1.758974136343698E-3</v>
      </c>
      <c r="AU43" s="6">
        <f t="shared" si="43"/>
        <v>200987.76284619968</v>
      </c>
      <c r="AV43" s="110">
        <v>16.805555555555557</v>
      </c>
      <c r="AW43" s="77">
        <f t="shared" si="44"/>
        <v>4.4732837747712685E-4</v>
      </c>
      <c r="AX43" s="73">
        <f t="shared" si="45"/>
        <v>51113.616732099814</v>
      </c>
      <c r="AY43" s="86">
        <v>90</v>
      </c>
      <c r="AZ43" s="77">
        <f t="shared" si="46"/>
        <v>9.7103091115067163E-4</v>
      </c>
      <c r="BA43" s="73">
        <f t="shared" si="47"/>
        <v>83216.244069914217</v>
      </c>
      <c r="BB43" s="46">
        <f t="shared" si="48"/>
        <v>441867.26318233652</v>
      </c>
      <c r="BC43" s="67">
        <f t="shared" si="49"/>
        <v>39.725547350744989</v>
      </c>
      <c r="BD43" s="93">
        <f t="shared" si="50"/>
        <v>3120418.7082948838</v>
      </c>
      <c r="BE43" s="1">
        <v>1423893</v>
      </c>
      <c r="BF43" s="1">
        <f t="shared" si="51"/>
        <v>0</v>
      </c>
      <c r="BG43" s="1">
        <f t="shared" si="52"/>
        <v>1696525.7082948838</v>
      </c>
      <c r="BH43" s="87">
        <f t="shared" si="53"/>
        <v>1.2257255149927227E-3</v>
      </c>
      <c r="BI43" s="1">
        <f t="shared" si="54"/>
        <v>-612.18973088158657</v>
      </c>
      <c r="BJ43" s="93">
        <f t="shared" si="55"/>
        <v>3119806.5185640021</v>
      </c>
      <c r="BK43" s="91">
        <v>8.5</v>
      </c>
      <c r="BL43" s="5">
        <f t="shared" si="56"/>
        <v>0</v>
      </c>
      <c r="BM43" s="139">
        <v>1039</v>
      </c>
      <c r="BN43" s="32">
        <f t="shared" si="57"/>
        <v>0</v>
      </c>
      <c r="BO43" s="46">
        <f t="shared" si="58"/>
        <v>3119806.5185640021</v>
      </c>
      <c r="BP43" s="5">
        <f t="shared" si="59"/>
        <v>3119806.5185640021</v>
      </c>
      <c r="BQ43" s="96">
        <f t="shared" si="60"/>
        <v>1.1078443654037665E-3</v>
      </c>
      <c r="BR43" s="67">
        <f t="shared" si="61"/>
        <v>6524.0595431679631</v>
      </c>
      <c r="BS43" s="97">
        <f>ROUND(BJ43+BL43+BR43,0)</f>
        <v>3126331</v>
      </c>
      <c r="BT43" s="99">
        <f t="shared" si="62"/>
        <v>281.06904612065091</v>
      </c>
    </row>
    <row r="44" spans="1:72" ht="15.6" x14ac:dyDescent="0.3">
      <c r="A44" s="3" t="s">
        <v>333</v>
      </c>
      <c r="B44" s="13" t="s">
        <v>34</v>
      </c>
      <c r="C44" s="36">
        <v>21428</v>
      </c>
      <c r="D44" s="25">
        <v>0</v>
      </c>
      <c r="E44" s="28">
        <v>0</v>
      </c>
      <c r="F44" s="4">
        <v>0</v>
      </c>
      <c r="G44" s="28">
        <v>0</v>
      </c>
      <c r="H44" s="28">
        <v>0</v>
      </c>
      <c r="I44" s="4">
        <v>0</v>
      </c>
      <c r="J44" s="28">
        <f t="shared" si="15"/>
        <v>0</v>
      </c>
      <c r="K44" s="49">
        <f t="shared" si="16"/>
        <v>0</v>
      </c>
      <c r="L44" s="39">
        <v>11258</v>
      </c>
      <c r="M44" s="40">
        <f t="shared" si="17"/>
        <v>3.6227127161142176E-3</v>
      </c>
      <c r="N44" s="1">
        <f t="shared" si="18"/>
        <v>413946.35043343453</v>
      </c>
      <c r="O44" s="43">
        <v>1405</v>
      </c>
      <c r="P44" s="43">
        <v>1316</v>
      </c>
      <c r="Q44" s="43">
        <f t="shared" si="19"/>
        <v>2063</v>
      </c>
      <c r="R44" s="44">
        <f t="shared" si="20"/>
        <v>2.2024526974440658E-3</v>
      </c>
      <c r="S44" s="32">
        <f t="shared" si="21"/>
        <v>251661.48341101309</v>
      </c>
      <c r="T44" s="46">
        <f t="shared" si="22"/>
        <v>665607.83384444762</v>
      </c>
      <c r="U44" s="5">
        <f t="shared" si="23"/>
        <v>31.062527246800805</v>
      </c>
      <c r="V44" s="59">
        <v>108545349.11000001</v>
      </c>
      <c r="W44" s="58">
        <f t="shared" si="24"/>
        <v>4.2301138442577342</v>
      </c>
      <c r="X44" s="44">
        <f t="shared" si="25"/>
        <v>2.5952035244302721E-3</v>
      </c>
      <c r="Y44" s="100">
        <f t="shared" si="26"/>
        <v>5065.5847073921977</v>
      </c>
      <c r="Z44" s="32">
        <f t="shared" si="27"/>
        <v>1408568.7840420431</v>
      </c>
      <c r="AA44" s="63">
        <v>26924062.958999999</v>
      </c>
      <c r="AB44" s="58">
        <f t="shared" si="28"/>
        <v>17.053859393331841</v>
      </c>
      <c r="AC44" s="58">
        <f t="shared" si="29"/>
        <v>2.9251899652246766E-3</v>
      </c>
      <c r="AD44" s="105">
        <f t="shared" si="30"/>
        <v>1256.4897778140751</v>
      </c>
      <c r="AE44" s="5">
        <f t="shared" si="31"/>
        <v>935882.8545566859</v>
      </c>
      <c r="AF44" s="46">
        <f t="shared" si="32"/>
        <v>2344451.6385987289</v>
      </c>
      <c r="AG44" s="67">
        <f t="shared" si="33"/>
        <v>109.41066075222741</v>
      </c>
      <c r="AH44" s="70">
        <v>3021.6977999999999</v>
      </c>
      <c r="AI44" s="40">
        <f t="shared" si="34"/>
        <v>3.2178619416789195E-3</v>
      </c>
      <c r="AJ44" s="5">
        <f t="shared" si="35"/>
        <v>551534.21306583053</v>
      </c>
      <c r="AK44" s="46">
        <f t="shared" si="36"/>
        <v>551534.21306583053</v>
      </c>
      <c r="AL44" s="5">
        <f t="shared" si="37"/>
        <v>25.738949648396048</v>
      </c>
      <c r="AM44" s="74">
        <v>2060.4166666666665</v>
      </c>
      <c r="AN44" s="44">
        <f t="shared" si="38"/>
        <v>2.2921501143711065E-3</v>
      </c>
      <c r="AO44" s="5">
        <f t="shared" si="39"/>
        <v>65476.030129417879</v>
      </c>
      <c r="AP44" s="108">
        <v>13</v>
      </c>
      <c r="AQ44" s="77">
        <f t="shared" si="40"/>
        <v>1.4723092604477337E-3</v>
      </c>
      <c r="AR44" s="32">
        <f t="shared" si="41"/>
        <v>126175.22815893394</v>
      </c>
      <c r="AS44" s="36">
        <v>143.16666666666666</v>
      </c>
      <c r="AT44" s="81">
        <f t="shared" si="42"/>
        <v>2.5718447372242324E-3</v>
      </c>
      <c r="AU44" s="6">
        <f t="shared" si="43"/>
        <v>293869.76729342213</v>
      </c>
      <c r="AV44" s="110">
        <v>73.583333333333329</v>
      </c>
      <c r="AW44" s="77">
        <f t="shared" si="44"/>
        <v>1.9586328461767086E-3</v>
      </c>
      <c r="AX44" s="73">
        <f t="shared" si="45"/>
        <v>223801.60450137581</v>
      </c>
      <c r="AY44" s="86">
        <v>411</v>
      </c>
      <c r="AZ44" s="77">
        <f t="shared" si="46"/>
        <v>4.434374494254734E-3</v>
      </c>
      <c r="BA44" s="73">
        <f t="shared" si="47"/>
        <v>380020.84791927494</v>
      </c>
      <c r="BB44" s="46">
        <f t="shared" si="48"/>
        <v>1089343.4780024246</v>
      </c>
      <c r="BC44" s="67">
        <f t="shared" si="49"/>
        <v>50.837384637036799</v>
      </c>
      <c r="BD44" s="93">
        <f t="shared" si="50"/>
        <v>4650937.1635114318</v>
      </c>
      <c r="BE44" s="1">
        <v>2613957</v>
      </c>
      <c r="BF44" s="1">
        <f t="shared" si="51"/>
        <v>0</v>
      </c>
      <c r="BG44" s="1">
        <f t="shared" si="52"/>
        <v>2036980.1635114318</v>
      </c>
      <c r="BH44" s="87">
        <f t="shared" si="53"/>
        <v>1.4717009873427922E-3</v>
      </c>
      <c r="BI44" s="1">
        <f t="shared" si="54"/>
        <v>-735.04240579090697</v>
      </c>
      <c r="BJ44" s="93">
        <f t="shared" si="55"/>
        <v>4650202.1211056411</v>
      </c>
      <c r="BK44" s="91">
        <v>7.5</v>
      </c>
      <c r="BL44" s="5">
        <f t="shared" si="56"/>
        <v>0</v>
      </c>
      <c r="BM44" s="139">
        <v>929</v>
      </c>
      <c r="BN44" s="32">
        <f t="shared" si="57"/>
        <v>0</v>
      </c>
      <c r="BO44" s="46">
        <f t="shared" si="58"/>
        <v>4650202.1211056411</v>
      </c>
      <c r="BP44" s="5">
        <f t="shared" si="59"/>
        <v>4650202.1211056411</v>
      </c>
      <c r="BQ44" s="96">
        <f t="shared" si="60"/>
        <v>1.6512883690706483E-3</v>
      </c>
      <c r="BR44" s="67">
        <f t="shared" si="61"/>
        <v>9724.3836581966498</v>
      </c>
      <c r="BS44" s="97">
        <f>ROUND(BJ44+BL44+BR44,0)</f>
        <v>4659927</v>
      </c>
      <c r="BT44" s="99">
        <f t="shared" si="62"/>
        <v>217.46905917491134</v>
      </c>
    </row>
    <row r="45" spans="1:72" ht="15.6" x14ac:dyDescent="0.3">
      <c r="A45" s="3" t="s">
        <v>305</v>
      </c>
      <c r="B45" s="13" t="s">
        <v>6</v>
      </c>
      <c r="C45" s="36">
        <v>11077</v>
      </c>
      <c r="D45" s="25">
        <v>0</v>
      </c>
      <c r="E45" s="28">
        <v>0</v>
      </c>
      <c r="F45" s="4">
        <v>0</v>
      </c>
      <c r="G45" s="28">
        <v>0</v>
      </c>
      <c r="H45" s="28">
        <v>0</v>
      </c>
      <c r="I45" s="4">
        <v>0</v>
      </c>
      <c r="J45" s="28">
        <f t="shared" si="15"/>
        <v>0</v>
      </c>
      <c r="K45" s="49">
        <f t="shared" si="16"/>
        <v>0</v>
      </c>
      <c r="L45" s="39">
        <v>2491</v>
      </c>
      <c r="M45" s="40">
        <f t="shared" si="17"/>
        <v>8.0157908827860325E-4</v>
      </c>
      <c r="N45" s="1">
        <f t="shared" si="18"/>
        <v>91591.788855008461</v>
      </c>
      <c r="O45" s="43">
        <v>844</v>
      </c>
      <c r="P45" s="43">
        <v>487</v>
      </c>
      <c r="Q45" s="43">
        <f t="shared" si="19"/>
        <v>1087.5</v>
      </c>
      <c r="R45" s="44">
        <f t="shared" si="20"/>
        <v>1.1610117830685514E-3</v>
      </c>
      <c r="S45" s="32">
        <f t="shared" si="21"/>
        <v>132662.07620430284</v>
      </c>
      <c r="T45" s="46">
        <f t="shared" si="22"/>
        <v>224253.8650593113</v>
      </c>
      <c r="U45" s="5">
        <f t="shared" si="23"/>
        <v>20.245000005354456</v>
      </c>
      <c r="V45" s="59">
        <v>41685071.050000012</v>
      </c>
      <c r="W45" s="58">
        <f t="shared" si="24"/>
        <v>2.9434981375664457</v>
      </c>
      <c r="X45" s="44">
        <f t="shared" si="25"/>
        <v>1.8058560648754377E-3</v>
      </c>
      <c r="Y45" s="100">
        <f t="shared" si="26"/>
        <v>3763.209447503838</v>
      </c>
      <c r="Z45" s="32">
        <f t="shared" si="27"/>
        <v>980143.7372874096</v>
      </c>
      <c r="AA45" s="63">
        <v>10532999.592</v>
      </c>
      <c r="AB45" s="58">
        <f t="shared" si="28"/>
        <v>11.649096530222289</v>
      </c>
      <c r="AC45" s="58">
        <f t="shared" si="29"/>
        <v>1.9981295428918387E-3</v>
      </c>
      <c r="AD45" s="105">
        <f t="shared" si="30"/>
        <v>950.88919310282574</v>
      </c>
      <c r="AE45" s="5">
        <f t="shared" si="31"/>
        <v>639279.91091410315</v>
      </c>
      <c r="AF45" s="46">
        <f t="shared" si="32"/>
        <v>1619423.6482015126</v>
      </c>
      <c r="AG45" s="67">
        <f t="shared" si="33"/>
        <v>146.19695298379639</v>
      </c>
      <c r="AH45" s="70">
        <v>135.43809999999999</v>
      </c>
      <c r="AI45" s="40">
        <f t="shared" si="34"/>
        <v>1.4423054067263234E-4</v>
      </c>
      <c r="AJ45" s="5">
        <f t="shared" si="35"/>
        <v>24720.786407770909</v>
      </c>
      <c r="AK45" s="46">
        <f t="shared" si="36"/>
        <v>24720.786407770909</v>
      </c>
      <c r="AL45" s="5">
        <f t="shared" si="37"/>
        <v>2.2317221637420701</v>
      </c>
      <c r="AM45" s="74">
        <v>1661.75</v>
      </c>
      <c r="AN45" s="44">
        <f t="shared" si="38"/>
        <v>1.8486457201486043E-3</v>
      </c>
      <c r="AO45" s="5">
        <f t="shared" si="39"/>
        <v>52807.179648563077</v>
      </c>
      <c r="AP45" s="108">
        <v>31.666666666666668</v>
      </c>
      <c r="AQ45" s="77">
        <f t="shared" si="40"/>
        <v>3.586394352372685E-3</v>
      </c>
      <c r="AR45" s="32">
        <f t="shared" si="41"/>
        <v>307349.91474612115</v>
      </c>
      <c r="AS45" s="36">
        <v>153.08333333333334</v>
      </c>
      <c r="AT45" s="81">
        <f t="shared" si="42"/>
        <v>2.7499876497560625E-3</v>
      </c>
      <c r="AU45" s="6">
        <f t="shared" si="43"/>
        <v>314225.12370082451</v>
      </c>
      <c r="AV45" s="110">
        <v>89.25</v>
      </c>
      <c r="AW45" s="77">
        <f t="shared" si="44"/>
        <v>2.3756464079900965E-3</v>
      </c>
      <c r="AX45" s="73">
        <f t="shared" si="45"/>
        <v>271451.32324006059</v>
      </c>
      <c r="AY45" s="86">
        <v>70</v>
      </c>
      <c r="AZ45" s="77">
        <f t="shared" si="46"/>
        <v>7.5524626422830015E-4</v>
      </c>
      <c r="BA45" s="73">
        <f t="shared" si="47"/>
        <v>64723.74538771106</v>
      </c>
      <c r="BB45" s="46">
        <f t="shared" si="48"/>
        <v>1010557.2867232803</v>
      </c>
      <c r="BC45" s="67">
        <f t="shared" si="49"/>
        <v>91.23023261923629</v>
      </c>
      <c r="BD45" s="93">
        <f t="shared" si="50"/>
        <v>2878955.5863918751</v>
      </c>
      <c r="BE45" s="1">
        <v>1346140</v>
      </c>
      <c r="BF45" s="1">
        <f t="shared" si="51"/>
        <v>0</v>
      </c>
      <c r="BG45" s="1">
        <f t="shared" si="52"/>
        <v>1532815.5863918751</v>
      </c>
      <c r="BH45" s="87">
        <f t="shared" si="53"/>
        <v>1.1074463327215818E-3</v>
      </c>
      <c r="BI45" s="1">
        <f t="shared" si="54"/>
        <v>-553.11508498593207</v>
      </c>
      <c r="BJ45" s="93">
        <f t="shared" si="55"/>
        <v>2878402.4713068893</v>
      </c>
      <c r="BK45" s="91">
        <v>7</v>
      </c>
      <c r="BL45" s="5">
        <f t="shared" si="56"/>
        <v>0</v>
      </c>
      <c r="BM45" s="139">
        <v>787</v>
      </c>
      <c r="BN45" s="32">
        <f t="shared" si="57"/>
        <v>0</v>
      </c>
      <c r="BO45" s="46">
        <f t="shared" si="58"/>
        <v>2878402.4713068893</v>
      </c>
      <c r="BP45" s="5">
        <f t="shared" si="59"/>
        <v>2878402.4713068893</v>
      </c>
      <c r="BQ45" s="96">
        <f t="shared" si="60"/>
        <v>1.0221217053772227E-3</v>
      </c>
      <c r="BR45" s="67">
        <f t="shared" si="61"/>
        <v>6019.2415780487499</v>
      </c>
      <c r="BS45" s="97">
        <f>ROUND(BJ45+BL45+BR45,0)-1</f>
        <v>2884421</v>
      </c>
      <c r="BT45" s="99">
        <f t="shared" si="62"/>
        <v>260.39730974090457</v>
      </c>
    </row>
    <row r="46" spans="1:72" ht="15.6" x14ac:dyDescent="0.3">
      <c r="A46" s="3" t="s">
        <v>410</v>
      </c>
      <c r="B46" s="13" t="s">
        <v>111</v>
      </c>
      <c r="C46" s="36">
        <v>8249</v>
      </c>
      <c r="D46" s="25">
        <v>0</v>
      </c>
      <c r="E46" s="28">
        <v>0</v>
      </c>
      <c r="F46" s="4">
        <v>0</v>
      </c>
      <c r="G46" s="28">
        <v>0</v>
      </c>
      <c r="H46" s="28">
        <v>0</v>
      </c>
      <c r="I46" s="4">
        <v>0</v>
      </c>
      <c r="J46" s="28">
        <f t="shared" si="15"/>
        <v>0</v>
      </c>
      <c r="K46" s="49">
        <f t="shared" si="16"/>
        <v>0</v>
      </c>
      <c r="L46" s="39">
        <v>1972</v>
      </c>
      <c r="M46" s="40">
        <f t="shared" si="17"/>
        <v>6.3457003696724436E-4</v>
      </c>
      <c r="N46" s="1">
        <f t="shared" si="18"/>
        <v>72508.634131704821</v>
      </c>
      <c r="O46" s="43">
        <v>0</v>
      </c>
      <c r="P46" s="43">
        <v>366.5</v>
      </c>
      <c r="Q46" s="43">
        <f t="shared" si="19"/>
        <v>183.25</v>
      </c>
      <c r="R46" s="44">
        <f t="shared" si="20"/>
        <v>1.956371579285628E-4</v>
      </c>
      <c r="S46" s="32">
        <f t="shared" si="21"/>
        <v>22354.322266150339</v>
      </c>
      <c r="T46" s="46">
        <f t="shared" si="22"/>
        <v>94862.95639785516</v>
      </c>
      <c r="U46" s="5">
        <f t="shared" si="23"/>
        <v>11.499934100843152</v>
      </c>
      <c r="V46" s="59">
        <v>48835849.729999997</v>
      </c>
      <c r="W46" s="58">
        <f t="shared" si="24"/>
        <v>1.393361667222085</v>
      </c>
      <c r="X46" s="44">
        <f t="shared" si="25"/>
        <v>8.5483683009843691E-4</v>
      </c>
      <c r="Y46" s="100">
        <f t="shared" si="26"/>
        <v>5920.214538731967</v>
      </c>
      <c r="Z46" s="32">
        <f t="shared" si="27"/>
        <v>463969.95957781252</v>
      </c>
      <c r="AA46" s="63">
        <v>8297181.6210000003</v>
      </c>
      <c r="AB46" s="58">
        <f t="shared" si="28"/>
        <v>8.2010981690188558</v>
      </c>
      <c r="AC46" s="58">
        <f t="shared" si="29"/>
        <v>1.406706219075347E-3</v>
      </c>
      <c r="AD46" s="105">
        <f t="shared" si="30"/>
        <v>1005.8409044732696</v>
      </c>
      <c r="AE46" s="5">
        <f t="shared" si="31"/>
        <v>450060.42256464547</v>
      </c>
      <c r="AF46" s="46">
        <f t="shared" si="32"/>
        <v>914030.38214245799</v>
      </c>
      <c r="AG46" s="67">
        <f t="shared" si="33"/>
        <v>110.80499237998036</v>
      </c>
      <c r="AH46" s="70">
        <v>2440.0154000000002</v>
      </c>
      <c r="AI46" s="40">
        <f t="shared" si="34"/>
        <v>2.5984175825823699E-3</v>
      </c>
      <c r="AJ46" s="5">
        <f t="shared" si="35"/>
        <v>445362.85974974325</v>
      </c>
      <c r="AK46" s="46">
        <f t="shared" si="36"/>
        <v>445362.85974974325</v>
      </c>
      <c r="AL46" s="5">
        <f t="shared" si="37"/>
        <v>53.989921172232179</v>
      </c>
      <c r="AM46" s="74">
        <v>527.69444444444446</v>
      </c>
      <c r="AN46" s="44">
        <f t="shared" si="38"/>
        <v>5.8704382504493307E-4</v>
      </c>
      <c r="AO46" s="5">
        <f t="shared" si="39"/>
        <v>16769.102047435812</v>
      </c>
      <c r="AP46" s="108">
        <v>2</v>
      </c>
      <c r="AQ46" s="77">
        <f t="shared" si="40"/>
        <v>2.2650911699195904E-4</v>
      </c>
      <c r="AR46" s="32">
        <f t="shared" si="41"/>
        <v>19411.573562912916</v>
      </c>
      <c r="AS46" s="36">
        <v>31.416666666666668</v>
      </c>
      <c r="AT46" s="81">
        <f t="shared" si="42"/>
        <v>5.6436872289495677E-4</v>
      </c>
      <c r="AU46" s="6">
        <f t="shared" si="43"/>
        <v>64487.137525972154</v>
      </c>
      <c r="AV46" s="110">
        <v>27.305555555555557</v>
      </c>
      <c r="AW46" s="77">
        <f t="shared" si="44"/>
        <v>7.2681619018184404E-4</v>
      </c>
      <c r="AX46" s="73">
        <f t="shared" si="45"/>
        <v>83049.066525048111</v>
      </c>
      <c r="AY46" s="86">
        <v>24</v>
      </c>
      <c r="AZ46" s="77">
        <f t="shared" si="46"/>
        <v>2.5894157630684578E-4</v>
      </c>
      <c r="BA46" s="73">
        <f t="shared" si="47"/>
        <v>22190.998418643791</v>
      </c>
      <c r="BB46" s="46">
        <f t="shared" si="48"/>
        <v>205907.87808001277</v>
      </c>
      <c r="BC46" s="67">
        <f t="shared" si="49"/>
        <v>24.961556319555434</v>
      </c>
      <c r="BD46" s="93">
        <f t="shared" si="50"/>
        <v>1660164.0763700693</v>
      </c>
      <c r="BE46" s="1">
        <v>869105</v>
      </c>
      <c r="BF46" s="1">
        <f t="shared" si="51"/>
        <v>0</v>
      </c>
      <c r="BG46" s="1">
        <f t="shared" si="52"/>
        <v>791059.07637006929</v>
      </c>
      <c r="BH46" s="87">
        <f t="shared" si="53"/>
        <v>5.7153351053424459E-4</v>
      </c>
      <c r="BI46" s="1">
        <f t="shared" si="54"/>
        <v>-285.45293519964378</v>
      </c>
      <c r="BJ46" s="93">
        <f t="shared" si="55"/>
        <v>1659878.6234348696</v>
      </c>
      <c r="BK46" s="91">
        <v>7.6</v>
      </c>
      <c r="BL46" s="5">
        <f t="shared" si="56"/>
        <v>0</v>
      </c>
      <c r="BM46" s="139">
        <v>812.34</v>
      </c>
      <c r="BN46" s="32">
        <f t="shared" si="57"/>
        <v>0</v>
      </c>
      <c r="BO46" s="46">
        <f t="shared" si="58"/>
        <v>1659878.6234348696</v>
      </c>
      <c r="BP46" s="5">
        <f t="shared" si="59"/>
        <v>1659878.6234348696</v>
      </c>
      <c r="BQ46" s="96">
        <f t="shared" si="60"/>
        <v>5.8942346882232032E-4</v>
      </c>
      <c r="BR46" s="67">
        <f t="shared" si="61"/>
        <v>3471.0956943269839</v>
      </c>
      <c r="BS46" s="97">
        <f>ROUND(BJ46+BL46+BR46,0)</f>
        <v>1663350</v>
      </c>
      <c r="BT46" s="99">
        <f t="shared" si="62"/>
        <v>201.64262334828464</v>
      </c>
    </row>
    <row r="47" spans="1:72" ht="15.6" x14ac:dyDescent="0.3">
      <c r="A47" s="3" t="s">
        <v>540</v>
      </c>
      <c r="B47" s="13" t="s">
        <v>243</v>
      </c>
      <c r="C47" s="36">
        <v>14762</v>
      </c>
      <c r="D47" s="25">
        <v>0</v>
      </c>
      <c r="E47" s="28">
        <v>0</v>
      </c>
      <c r="F47" s="4">
        <v>0</v>
      </c>
      <c r="G47" s="28">
        <v>0</v>
      </c>
      <c r="H47" s="28">
        <v>0</v>
      </c>
      <c r="I47" s="4">
        <v>0</v>
      </c>
      <c r="J47" s="28">
        <f t="shared" si="15"/>
        <v>0</v>
      </c>
      <c r="K47" s="49">
        <f t="shared" si="16"/>
        <v>0</v>
      </c>
      <c r="L47" s="39">
        <v>3511</v>
      </c>
      <c r="M47" s="40">
        <f t="shared" si="17"/>
        <v>1.1298049694685572E-3</v>
      </c>
      <c r="N47" s="1">
        <f t="shared" si="18"/>
        <v>129096.25478520061</v>
      </c>
      <c r="O47" s="43">
        <v>1526</v>
      </c>
      <c r="P47" s="43">
        <v>136.5</v>
      </c>
      <c r="Q47" s="43">
        <f t="shared" si="19"/>
        <v>1594.25</v>
      </c>
      <c r="R47" s="44">
        <f t="shared" si="20"/>
        <v>1.702016584052449E-3</v>
      </c>
      <c r="S47" s="32">
        <f t="shared" si="21"/>
        <v>194479.55401260674</v>
      </c>
      <c r="T47" s="46">
        <f t="shared" si="22"/>
        <v>323575.80879780732</v>
      </c>
      <c r="U47" s="5">
        <f t="shared" si="23"/>
        <v>21.91951014752793</v>
      </c>
      <c r="V47" s="59">
        <v>61039666.910000004</v>
      </c>
      <c r="W47" s="58">
        <f t="shared" si="24"/>
        <v>3.5700824567294478</v>
      </c>
      <c r="X47" s="44">
        <f t="shared" si="25"/>
        <v>2.1902697930430543E-3</v>
      </c>
      <c r="Y47" s="100">
        <f t="shared" si="26"/>
        <v>4134.9185008806398</v>
      </c>
      <c r="Z47" s="32">
        <f t="shared" si="27"/>
        <v>1188787.5575338386</v>
      </c>
      <c r="AA47" s="63">
        <v>10941033.852</v>
      </c>
      <c r="AB47" s="58">
        <f t="shared" si="28"/>
        <v>19.917372247245652</v>
      </c>
      <c r="AC47" s="58">
        <f t="shared" si="29"/>
        <v>3.4163584961928481E-3</v>
      </c>
      <c r="AD47" s="105">
        <f t="shared" si="30"/>
        <v>741.16202763853141</v>
      </c>
      <c r="AE47" s="5">
        <f t="shared" si="31"/>
        <v>1093026.9075226954</v>
      </c>
      <c r="AF47" s="46">
        <f t="shared" si="32"/>
        <v>2281814.4650565339</v>
      </c>
      <c r="AG47" s="67">
        <f t="shared" si="33"/>
        <v>154.57353102943597</v>
      </c>
      <c r="AH47" s="70">
        <v>4611.1106</v>
      </c>
      <c r="AI47" s="40">
        <f t="shared" si="34"/>
        <v>4.9104570644398146E-3</v>
      </c>
      <c r="AJ47" s="5">
        <f t="shared" si="35"/>
        <v>841641.16482148191</v>
      </c>
      <c r="AK47" s="46">
        <f t="shared" si="36"/>
        <v>841641.16482148191</v>
      </c>
      <c r="AL47" s="5">
        <f t="shared" si="37"/>
        <v>57.014033655431646</v>
      </c>
      <c r="AM47" s="74">
        <v>1640.9166666666667</v>
      </c>
      <c r="AN47" s="44">
        <f t="shared" si="38"/>
        <v>1.8254692781428297E-3</v>
      </c>
      <c r="AO47" s="5">
        <f t="shared" si="39"/>
        <v>52145.136876779274</v>
      </c>
      <c r="AP47" s="108">
        <v>8.3333333333333339</v>
      </c>
      <c r="AQ47" s="77">
        <f t="shared" si="40"/>
        <v>9.4378798746649602E-4</v>
      </c>
      <c r="AR47" s="32">
        <f t="shared" si="41"/>
        <v>80881.556512137147</v>
      </c>
      <c r="AS47" s="36">
        <v>92.5</v>
      </c>
      <c r="AT47" s="81">
        <f t="shared" si="42"/>
        <v>1.6616691841204296E-3</v>
      </c>
      <c r="AU47" s="6">
        <f t="shared" si="43"/>
        <v>189869.2908589631</v>
      </c>
      <c r="AV47" s="110">
        <v>15.083333333333334</v>
      </c>
      <c r="AW47" s="77">
        <f t="shared" si="44"/>
        <v>4.0148646110757004E-4</v>
      </c>
      <c r="AX47" s="73">
        <f t="shared" si="45"/>
        <v>45875.527083520989</v>
      </c>
      <c r="AY47" s="86">
        <v>54</v>
      </c>
      <c r="AZ47" s="77">
        <f t="shared" si="46"/>
        <v>5.8261854669040293E-4</v>
      </c>
      <c r="BA47" s="73">
        <f t="shared" si="47"/>
        <v>49929.746441948526</v>
      </c>
      <c r="BB47" s="46">
        <f t="shared" si="48"/>
        <v>418701.25777334906</v>
      </c>
      <c r="BC47" s="67">
        <f t="shared" si="49"/>
        <v>28.363450601093962</v>
      </c>
      <c r="BD47" s="93">
        <f t="shared" si="50"/>
        <v>3865732.6964491722</v>
      </c>
      <c r="BE47" s="1">
        <v>1962718</v>
      </c>
      <c r="BF47" s="1">
        <f t="shared" si="51"/>
        <v>0</v>
      </c>
      <c r="BG47" s="1">
        <f t="shared" si="52"/>
        <v>1903014.6964491722</v>
      </c>
      <c r="BH47" s="87">
        <f t="shared" si="53"/>
        <v>1.3749120673144802E-3</v>
      </c>
      <c r="BI47" s="1">
        <f t="shared" si="54"/>
        <v>-686.70109105144547</v>
      </c>
      <c r="BJ47" s="93">
        <f t="shared" si="55"/>
        <v>3865045.9953581207</v>
      </c>
      <c r="BK47" s="91">
        <v>8</v>
      </c>
      <c r="BL47" s="5">
        <f t="shared" si="56"/>
        <v>0</v>
      </c>
      <c r="BM47" s="139">
        <v>818.64</v>
      </c>
      <c r="BN47" s="32">
        <f t="shared" si="57"/>
        <v>0</v>
      </c>
      <c r="BO47" s="46">
        <f t="shared" si="58"/>
        <v>3865045.9953581207</v>
      </c>
      <c r="BP47" s="5">
        <f t="shared" si="59"/>
        <v>3865045.9953581207</v>
      </c>
      <c r="BQ47" s="96">
        <f t="shared" si="60"/>
        <v>1.3724791593661915E-3</v>
      </c>
      <c r="BR47" s="67">
        <f t="shared" si="61"/>
        <v>8082.4852633507862</v>
      </c>
      <c r="BS47" s="97">
        <f>ROUND(BJ47+BL47+BR47,0)</f>
        <v>3873128</v>
      </c>
      <c r="BT47" s="99">
        <f t="shared" si="62"/>
        <v>262.37149437745563</v>
      </c>
    </row>
    <row r="48" spans="1:72" ht="15.6" x14ac:dyDescent="0.3">
      <c r="A48" s="2" t="s">
        <v>306</v>
      </c>
      <c r="B48" s="13" t="s">
        <v>7</v>
      </c>
      <c r="C48" s="36">
        <v>38211</v>
      </c>
      <c r="D48" s="25">
        <v>0</v>
      </c>
      <c r="E48" s="28">
        <v>0</v>
      </c>
      <c r="F48" s="4">
        <v>0</v>
      </c>
      <c r="G48" s="28">
        <v>0</v>
      </c>
      <c r="H48" s="28">
        <v>0</v>
      </c>
      <c r="I48" s="4">
        <v>0</v>
      </c>
      <c r="J48" s="28">
        <f t="shared" si="15"/>
        <v>0</v>
      </c>
      <c r="K48" s="49">
        <f t="shared" si="16"/>
        <v>0</v>
      </c>
      <c r="L48" s="39">
        <v>15732</v>
      </c>
      <c r="M48" s="40">
        <f t="shared" si="17"/>
        <v>5.0624015322356429E-3</v>
      </c>
      <c r="N48" s="1">
        <f t="shared" si="18"/>
        <v>578451.23334684595</v>
      </c>
      <c r="O48" s="43">
        <v>4126</v>
      </c>
      <c r="P48" s="43">
        <v>2124</v>
      </c>
      <c r="Q48" s="43">
        <f t="shared" si="19"/>
        <v>5188</v>
      </c>
      <c r="R48" s="44">
        <f t="shared" si="20"/>
        <v>5.5386934533881793E-3</v>
      </c>
      <c r="S48" s="32">
        <f t="shared" si="21"/>
        <v>632874.34606705571</v>
      </c>
      <c r="T48" s="46">
        <f t="shared" si="22"/>
        <v>1211325.5794139015</v>
      </c>
      <c r="U48" s="5">
        <f t="shared" si="23"/>
        <v>31.700965151760006</v>
      </c>
      <c r="V48" s="59">
        <v>205507544.57999998</v>
      </c>
      <c r="W48" s="58">
        <f t="shared" si="24"/>
        <v>7.1047538618788755</v>
      </c>
      <c r="X48" s="44">
        <f t="shared" si="25"/>
        <v>4.3588146658480875E-3</v>
      </c>
      <c r="Y48" s="100">
        <f t="shared" si="26"/>
        <v>5378.2299489675743</v>
      </c>
      <c r="Z48" s="32">
        <f t="shared" si="27"/>
        <v>2365783.7298468212</v>
      </c>
      <c r="AA48" s="63">
        <v>56674343.493000001</v>
      </c>
      <c r="AB48" s="58">
        <f t="shared" si="28"/>
        <v>25.762636689039695</v>
      </c>
      <c r="AC48" s="58">
        <f t="shared" si="29"/>
        <v>4.4189766423179521E-3</v>
      </c>
      <c r="AD48" s="105">
        <f t="shared" si="30"/>
        <v>1483.1944595273612</v>
      </c>
      <c r="AE48" s="5">
        <f t="shared" si="31"/>
        <v>1413803.7267313665</v>
      </c>
      <c r="AF48" s="46">
        <f t="shared" si="32"/>
        <v>3779587.4565781876</v>
      </c>
      <c r="AG48" s="67">
        <f t="shared" si="33"/>
        <v>98.913597042165549</v>
      </c>
      <c r="AH48" s="70">
        <v>1606.2085999999999</v>
      </c>
      <c r="AI48" s="40">
        <f t="shared" si="34"/>
        <v>1.7104812811980664E-3</v>
      </c>
      <c r="AJ48" s="5">
        <f t="shared" si="35"/>
        <v>293172.59860352986</v>
      </c>
      <c r="AK48" s="46">
        <f t="shared" si="36"/>
        <v>293172.59860352986</v>
      </c>
      <c r="AL48" s="5">
        <f t="shared" si="37"/>
        <v>7.6724660072630879</v>
      </c>
      <c r="AM48" s="74">
        <v>3892.1666666666665</v>
      </c>
      <c r="AN48" s="44">
        <f t="shared" si="38"/>
        <v>4.3299156012868312E-3</v>
      </c>
      <c r="AO48" s="5">
        <f t="shared" si="39"/>
        <v>123685.47879573677</v>
      </c>
      <c r="AP48" s="108">
        <v>15.666666666666666</v>
      </c>
      <c r="AQ48" s="77">
        <f t="shared" si="40"/>
        <v>1.7743214164370124E-3</v>
      </c>
      <c r="AR48" s="32">
        <f t="shared" si="41"/>
        <v>152057.32624281783</v>
      </c>
      <c r="AS48" s="36">
        <v>249.33333333333334</v>
      </c>
      <c r="AT48" s="81">
        <f t="shared" si="42"/>
        <v>4.479021800800293E-3</v>
      </c>
      <c r="AU48" s="6">
        <f t="shared" si="43"/>
        <v>511791.81824325904</v>
      </c>
      <c r="AV48" s="110">
        <v>136.83333333333334</v>
      </c>
      <c r="AW48" s="77">
        <f t="shared" si="44"/>
        <v>3.6422141941360774E-3</v>
      </c>
      <c r="AX48" s="73">
        <f t="shared" si="45"/>
        <v>416174.67111127876</v>
      </c>
      <c r="AY48" s="86">
        <v>339</v>
      </c>
      <c r="AZ48" s="77">
        <f t="shared" si="46"/>
        <v>3.6575497653341966E-3</v>
      </c>
      <c r="BA48" s="73">
        <f t="shared" si="47"/>
        <v>313447.85266334354</v>
      </c>
      <c r="BB48" s="46">
        <f t="shared" si="48"/>
        <v>1517157.1470564359</v>
      </c>
      <c r="BC48" s="67">
        <f t="shared" si="49"/>
        <v>39.70472238508377</v>
      </c>
      <c r="BD48" s="93">
        <f t="shared" si="50"/>
        <v>6801242.7816520557</v>
      </c>
      <c r="BE48" s="1">
        <v>5355855</v>
      </c>
      <c r="BF48" s="1">
        <f t="shared" si="51"/>
        <v>0</v>
      </c>
      <c r="BG48" s="1">
        <f t="shared" si="52"/>
        <v>1445387.7816520557</v>
      </c>
      <c r="BH48" s="87">
        <f t="shared" si="53"/>
        <v>1.0442804812019469E-3</v>
      </c>
      <c r="BI48" s="1">
        <f t="shared" si="54"/>
        <v>-521.56684260236614</v>
      </c>
      <c r="BJ48" s="93">
        <f t="shared" si="55"/>
        <v>6800721.2148094531</v>
      </c>
      <c r="BK48" s="91">
        <v>6</v>
      </c>
      <c r="BL48" s="5">
        <f t="shared" si="56"/>
        <v>0</v>
      </c>
      <c r="BM48" s="139">
        <v>566.75</v>
      </c>
      <c r="BN48" s="32">
        <f t="shared" si="57"/>
        <v>0</v>
      </c>
      <c r="BO48" s="46">
        <f t="shared" si="58"/>
        <v>6800721.2148094531</v>
      </c>
      <c r="BP48" s="5">
        <f t="shared" si="59"/>
        <v>6800721.2148094531</v>
      </c>
      <c r="BQ48" s="96">
        <f t="shared" si="60"/>
        <v>2.4149384372644869E-3</v>
      </c>
      <c r="BR48" s="67">
        <f t="shared" si="61"/>
        <v>14221.494146478184</v>
      </c>
      <c r="BS48" s="97">
        <f>ROUND(BJ48+BL48+BR48,0)-1</f>
        <v>6814942</v>
      </c>
      <c r="BT48" s="99">
        <f t="shared" si="62"/>
        <v>178.35026563031587</v>
      </c>
    </row>
    <row r="49" spans="1:72" ht="15.6" x14ac:dyDescent="0.3">
      <c r="A49" s="3" t="s">
        <v>307</v>
      </c>
      <c r="B49" s="13" t="s">
        <v>8</v>
      </c>
      <c r="C49" s="36">
        <v>29809</v>
      </c>
      <c r="D49" s="25">
        <v>0</v>
      </c>
      <c r="E49" s="28">
        <v>0</v>
      </c>
      <c r="F49" s="4">
        <v>0</v>
      </c>
      <c r="G49" s="28">
        <v>0</v>
      </c>
      <c r="H49" s="28">
        <v>0</v>
      </c>
      <c r="I49" s="4">
        <v>0</v>
      </c>
      <c r="J49" s="28">
        <f t="shared" si="15"/>
        <v>0</v>
      </c>
      <c r="K49" s="49">
        <f t="shared" si="16"/>
        <v>0</v>
      </c>
      <c r="L49" s="39">
        <v>9311</v>
      </c>
      <c r="M49" s="40">
        <f t="shared" si="17"/>
        <v>2.996187431136923E-3</v>
      </c>
      <c r="N49" s="1">
        <f t="shared" si="18"/>
        <v>342356.94340786187</v>
      </c>
      <c r="O49" s="43">
        <v>500</v>
      </c>
      <c r="P49" s="43">
        <v>488.5</v>
      </c>
      <c r="Q49" s="43">
        <f t="shared" si="19"/>
        <v>744.25</v>
      </c>
      <c r="R49" s="44">
        <f t="shared" si="20"/>
        <v>7.9455909843565006E-4</v>
      </c>
      <c r="S49" s="32">
        <f t="shared" si="21"/>
        <v>90789.65537016312</v>
      </c>
      <c r="T49" s="46">
        <f t="shared" si="22"/>
        <v>433146.59877802501</v>
      </c>
      <c r="U49" s="5">
        <f t="shared" si="23"/>
        <v>14.530732288168842</v>
      </c>
      <c r="V49" s="59">
        <v>139499800.83999994</v>
      </c>
      <c r="W49" s="58">
        <f t="shared" si="24"/>
        <v>6.3697329720144733</v>
      </c>
      <c r="X49" s="44">
        <f t="shared" si="25"/>
        <v>3.907874366334543E-3</v>
      </c>
      <c r="Y49" s="100">
        <f t="shared" si="26"/>
        <v>4679.7880116743245</v>
      </c>
      <c r="Z49" s="32">
        <f t="shared" si="27"/>
        <v>2121032.0472207773</v>
      </c>
      <c r="AA49" s="63">
        <v>30028290.434999999</v>
      </c>
      <c r="AB49" s="58">
        <f t="shared" si="28"/>
        <v>29.591310997988224</v>
      </c>
      <c r="AC49" s="58">
        <f t="shared" si="29"/>
        <v>5.0756960048001397E-3</v>
      </c>
      <c r="AD49" s="105">
        <f t="shared" si="30"/>
        <v>1007.3565176624509</v>
      </c>
      <c r="AE49" s="5">
        <f t="shared" si="31"/>
        <v>1623913.9756072098</v>
      </c>
      <c r="AF49" s="46">
        <f t="shared" si="32"/>
        <v>3744946.0228279871</v>
      </c>
      <c r="AG49" s="67">
        <f t="shared" si="33"/>
        <v>125.63138725982043</v>
      </c>
      <c r="AH49" s="70">
        <v>5568.6562999999996</v>
      </c>
      <c r="AI49" s="40">
        <f t="shared" si="34"/>
        <v>5.9301652117761568E-3</v>
      </c>
      <c r="AJ49" s="5">
        <f t="shared" si="35"/>
        <v>1016416.8204558971</v>
      </c>
      <c r="AK49" s="46">
        <f t="shared" si="36"/>
        <v>1016416.8204558971</v>
      </c>
      <c r="AL49" s="5">
        <f t="shared" si="37"/>
        <v>34.097649047465431</v>
      </c>
      <c r="AM49" s="74">
        <v>2692.6111111111113</v>
      </c>
      <c r="AN49" s="44">
        <f t="shared" si="38"/>
        <v>2.9954469725170054E-3</v>
      </c>
      <c r="AO49" s="5">
        <f t="shared" si="39"/>
        <v>85565.938720121252</v>
      </c>
      <c r="AP49" s="108">
        <v>24.333333333333332</v>
      </c>
      <c r="AQ49" s="77">
        <f t="shared" si="40"/>
        <v>2.7558609234021683E-3</v>
      </c>
      <c r="AR49" s="32">
        <f t="shared" si="41"/>
        <v>236174.14501544047</v>
      </c>
      <c r="AS49" s="36">
        <v>209.66666666666666</v>
      </c>
      <c r="AT49" s="81">
        <f t="shared" si="42"/>
        <v>3.7664501506729734E-3</v>
      </c>
      <c r="AU49" s="6">
        <f t="shared" si="43"/>
        <v>430370.3926136496</v>
      </c>
      <c r="AV49" s="110">
        <v>66.388888888888886</v>
      </c>
      <c r="AW49" s="77">
        <f t="shared" si="44"/>
        <v>1.7671319374716248E-3</v>
      </c>
      <c r="AX49" s="73">
        <f t="shared" si="45"/>
        <v>201919.90742102236</v>
      </c>
      <c r="AY49" s="86">
        <v>205</v>
      </c>
      <c r="AZ49" s="77">
        <f t="shared" si="46"/>
        <v>2.2117926309543076E-3</v>
      </c>
      <c r="BA49" s="73">
        <f t="shared" si="47"/>
        <v>189548.11149258239</v>
      </c>
      <c r="BB49" s="46">
        <f t="shared" si="48"/>
        <v>1143578.4952628161</v>
      </c>
      <c r="BC49" s="67">
        <f t="shared" si="49"/>
        <v>38.363530989393006</v>
      </c>
      <c r="BD49" s="93">
        <f t="shared" si="50"/>
        <v>6338087.9373247251</v>
      </c>
      <c r="BE49" s="1">
        <v>3611549</v>
      </c>
      <c r="BF49" s="1">
        <f t="shared" si="51"/>
        <v>0</v>
      </c>
      <c r="BG49" s="1">
        <f t="shared" si="52"/>
        <v>2726538.9373247251</v>
      </c>
      <c r="BH49" s="87">
        <f t="shared" si="53"/>
        <v>1.9699013853783391E-3</v>
      </c>
      <c r="BI49" s="1">
        <f t="shared" si="54"/>
        <v>-983.86905080065173</v>
      </c>
      <c r="BJ49" s="93">
        <f t="shared" si="55"/>
        <v>6337104.0682739243</v>
      </c>
      <c r="BK49" s="91">
        <v>7</v>
      </c>
      <c r="BL49" s="5">
        <f t="shared" si="56"/>
        <v>0</v>
      </c>
      <c r="BM49" s="139">
        <v>627</v>
      </c>
      <c r="BN49" s="32">
        <f t="shared" si="57"/>
        <v>0</v>
      </c>
      <c r="BO49" s="46">
        <f t="shared" si="58"/>
        <v>6337104.0682739243</v>
      </c>
      <c r="BP49" s="5">
        <f t="shared" si="59"/>
        <v>6337104.0682739243</v>
      </c>
      <c r="BQ49" s="96">
        <f t="shared" si="60"/>
        <v>2.250307829424624E-3</v>
      </c>
      <c r="BR49" s="67">
        <f t="shared" si="61"/>
        <v>13251.989835478917</v>
      </c>
      <c r="BS49" s="97">
        <f>ROUND(BJ49+BL49+BR49,0)-1</f>
        <v>6350355</v>
      </c>
      <c r="BT49" s="99">
        <f t="shared" si="62"/>
        <v>213.03482169814487</v>
      </c>
    </row>
    <row r="50" spans="1:72" ht="15.6" x14ac:dyDescent="0.3">
      <c r="A50" s="2" t="s">
        <v>469</v>
      </c>
      <c r="B50" s="13" t="s">
        <v>170</v>
      </c>
      <c r="C50" s="36">
        <v>18086</v>
      </c>
      <c r="D50" s="25">
        <v>0</v>
      </c>
      <c r="E50" s="28">
        <v>0</v>
      </c>
      <c r="F50" s="4">
        <v>0</v>
      </c>
      <c r="G50" s="28">
        <v>0</v>
      </c>
      <c r="H50" s="28">
        <v>0</v>
      </c>
      <c r="I50" s="4">
        <f>C50/($C$37+$C$50+$C$52+$C$55+$C$56+$C$139+$C$141+$C$196+$C$204+$C$208)*$I$6</f>
        <v>1523589.9819161575</v>
      </c>
      <c r="J50" s="28">
        <f t="shared" si="15"/>
        <v>1523589.9819161575</v>
      </c>
      <c r="K50" s="49">
        <f t="shared" si="16"/>
        <v>84.241401189658163</v>
      </c>
      <c r="L50" s="39">
        <v>3740</v>
      </c>
      <c r="M50" s="40">
        <f t="shared" si="17"/>
        <v>1.2034948976964979E-3</v>
      </c>
      <c r="N50" s="1">
        <f t="shared" si="18"/>
        <v>137516.37507737119</v>
      </c>
      <c r="O50" s="43">
        <v>158</v>
      </c>
      <c r="P50" s="43">
        <v>35</v>
      </c>
      <c r="Q50" s="43">
        <f t="shared" si="19"/>
        <v>175.5</v>
      </c>
      <c r="R50" s="44">
        <f t="shared" si="20"/>
        <v>1.8736328085382142E-4</v>
      </c>
      <c r="S50" s="32">
        <f t="shared" si="21"/>
        <v>21408.914366763354</v>
      </c>
      <c r="T50" s="46">
        <f t="shared" si="22"/>
        <v>158925.28944413454</v>
      </c>
      <c r="U50" s="5">
        <f t="shared" si="23"/>
        <v>8.7871994605846808</v>
      </c>
      <c r="V50" s="59">
        <v>70491695.219999999</v>
      </c>
      <c r="W50" s="58">
        <f t="shared" si="24"/>
        <v>4.6403111030190374</v>
      </c>
      <c r="X50" s="44">
        <f t="shared" si="25"/>
        <v>2.8468623238959321E-3</v>
      </c>
      <c r="Y50" s="100">
        <f t="shared" si="26"/>
        <v>3897.5835021563639</v>
      </c>
      <c r="Z50" s="32">
        <f t="shared" si="27"/>
        <v>1545158.7377084494</v>
      </c>
      <c r="AA50" s="63">
        <v>19064533.572000001</v>
      </c>
      <c r="AB50" s="58">
        <f t="shared" si="28"/>
        <v>17.157692044478623</v>
      </c>
      <c r="AC50" s="58">
        <f t="shared" si="29"/>
        <v>2.9430000234755378E-3</v>
      </c>
      <c r="AD50" s="105">
        <f t="shared" si="30"/>
        <v>1054.104477054075</v>
      </c>
      <c r="AE50" s="5">
        <f t="shared" si="31"/>
        <v>941580.98984150204</v>
      </c>
      <c r="AF50" s="46">
        <f t="shared" si="32"/>
        <v>2486739.7275499515</v>
      </c>
      <c r="AG50" s="67">
        <f t="shared" si="33"/>
        <v>137.49528516808314</v>
      </c>
      <c r="AH50" s="70">
        <v>677.25930000000005</v>
      </c>
      <c r="AI50" s="40">
        <f t="shared" si="34"/>
        <v>7.2122596975716967E-4</v>
      </c>
      <c r="AJ50" s="5">
        <f t="shared" si="35"/>
        <v>123616.48973203584</v>
      </c>
      <c r="AK50" s="46">
        <f t="shared" si="36"/>
        <v>123616.48973203584</v>
      </c>
      <c r="AL50" s="5">
        <f t="shared" si="37"/>
        <v>6.8349270005548961</v>
      </c>
      <c r="AM50" s="74">
        <v>2576.0555555555557</v>
      </c>
      <c r="AN50" s="44">
        <f t="shared" si="38"/>
        <v>2.8657825049753648E-3</v>
      </c>
      <c r="AO50" s="5">
        <f t="shared" si="39"/>
        <v>81862.030092914807</v>
      </c>
      <c r="AP50" s="108">
        <v>19</v>
      </c>
      <c r="AQ50" s="77">
        <f t="shared" si="40"/>
        <v>2.1518366114236108E-3</v>
      </c>
      <c r="AR50" s="32">
        <f t="shared" si="41"/>
        <v>184409.9488476727</v>
      </c>
      <c r="AS50" s="36">
        <v>182.58333333333334</v>
      </c>
      <c r="AT50" s="81">
        <f t="shared" si="42"/>
        <v>3.2799253895566317E-3</v>
      </c>
      <c r="AU50" s="6">
        <f t="shared" si="43"/>
        <v>374778.03267746675</v>
      </c>
      <c r="AV50" s="110">
        <v>83.944444444444443</v>
      </c>
      <c r="AW50" s="77">
        <f t="shared" si="44"/>
        <v>2.2344237301419457E-3</v>
      </c>
      <c r="AX50" s="73">
        <f t="shared" si="45"/>
        <v>255314.62770976135</v>
      </c>
      <c r="AY50" s="86">
        <v>179</v>
      </c>
      <c r="AZ50" s="77">
        <f t="shared" si="46"/>
        <v>1.9312725899552246E-3</v>
      </c>
      <c r="BA50" s="73">
        <f t="shared" si="47"/>
        <v>165507.86320571825</v>
      </c>
      <c r="BB50" s="46">
        <f t="shared" si="48"/>
        <v>1061872.5025335338</v>
      </c>
      <c r="BC50" s="67">
        <f t="shared" si="49"/>
        <v>58.712401997873151</v>
      </c>
      <c r="BD50" s="93">
        <f t="shared" si="50"/>
        <v>5354743.9911758127</v>
      </c>
      <c r="BE50" s="1">
        <v>2315757</v>
      </c>
      <c r="BF50" s="1">
        <f t="shared" si="51"/>
        <v>0</v>
      </c>
      <c r="BG50" s="1">
        <f t="shared" si="52"/>
        <v>3038986.9911758127</v>
      </c>
      <c r="BH50" s="87">
        <f t="shared" si="53"/>
        <v>2.1956424689602749E-3</v>
      </c>
      <c r="BI50" s="1">
        <f t="shared" si="54"/>
        <v>-1096.6156417107411</v>
      </c>
      <c r="BJ50" s="93">
        <f t="shared" si="55"/>
        <v>5353647.3755341023</v>
      </c>
      <c r="BK50" s="91">
        <v>7</v>
      </c>
      <c r="BL50" s="5">
        <f t="shared" si="56"/>
        <v>0</v>
      </c>
      <c r="BM50" s="139">
        <v>1295</v>
      </c>
      <c r="BN50" s="32">
        <f t="shared" si="57"/>
        <v>0</v>
      </c>
      <c r="BO50" s="46">
        <f t="shared" si="58"/>
        <v>5353647.3755341023</v>
      </c>
      <c r="BP50" s="5">
        <f t="shared" si="59"/>
        <v>5353647.3755341023</v>
      </c>
      <c r="BQ50" s="96">
        <f t="shared" si="60"/>
        <v>1.9010820203280003E-3</v>
      </c>
      <c r="BR50" s="67">
        <f t="shared" si="61"/>
        <v>11195.410370251413</v>
      </c>
      <c r="BS50" s="97">
        <f t="shared" ref="BS50:BS71" si="64">ROUND(BJ50+BL50+BR50,0)</f>
        <v>5364843</v>
      </c>
      <c r="BT50" s="99">
        <f t="shared" si="62"/>
        <v>296.62960300785136</v>
      </c>
    </row>
    <row r="51" spans="1:72" ht="15.6" x14ac:dyDescent="0.3">
      <c r="A51" s="3" t="s">
        <v>572</v>
      </c>
      <c r="B51" s="13" t="s">
        <v>275</v>
      </c>
      <c r="C51" s="36">
        <v>16097</v>
      </c>
      <c r="D51" s="25">
        <v>0</v>
      </c>
      <c r="E51" s="28">
        <v>0</v>
      </c>
      <c r="F51" s="4">
        <v>0</v>
      </c>
      <c r="G51" s="28">
        <v>0</v>
      </c>
      <c r="H51" s="28">
        <v>0</v>
      </c>
      <c r="I51" s="4">
        <v>0</v>
      </c>
      <c r="J51" s="28">
        <f t="shared" si="15"/>
        <v>0</v>
      </c>
      <c r="K51" s="49">
        <f t="shared" si="16"/>
        <v>0</v>
      </c>
      <c r="L51" s="39">
        <v>8213</v>
      </c>
      <c r="M51" s="40">
        <f t="shared" si="17"/>
        <v>2.6428619237383257E-3</v>
      </c>
      <c r="N51" s="1">
        <f t="shared" si="18"/>
        <v>301984.48890653736</v>
      </c>
      <c r="O51" s="43">
        <v>2279</v>
      </c>
      <c r="P51" s="43">
        <v>514</v>
      </c>
      <c r="Q51" s="43">
        <f t="shared" si="19"/>
        <v>2536</v>
      </c>
      <c r="R51" s="44">
        <f t="shared" si="20"/>
        <v>2.7074260982637671E-3</v>
      </c>
      <c r="S51" s="32">
        <f t="shared" si="21"/>
        <v>309361.86230263172</v>
      </c>
      <c r="T51" s="46">
        <f t="shared" si="22"/>
        <v>611346.35120916902</v>
      </c>
      <c r="U51" s="5">
        <f t="shared" si="23"/>
        <v>37.978899870110517</v>
      </c>
      <c r="V51" s="59">
        <v>52213491.580000013</v>
      </c>
      <c r="W51" s="58">
        <f t="shared" si="24"/>
        <v>4.9625757856663135</v>
      </c>
      <c r="X51" s="44">
        <f t="shared" si="25"/>
        <v>3.0445738917160101E-3</v>
      </c>
      <c r="Y51" s="100">
        <f t="shared" si="26"/>
        <v>3243.6784233086919</v>
      </c>
      <c r="Z51" s="32">
        <f t="shared" si="27"/>
        <v>1652468.3725998055</v>
      </c>
      <c r="AA51" s="63">
        <v>18974753.739</v>
      </c>
      <c r="AB51" s="58">
        <f t="shared" si="28"/>
        <v>13.655692851888137</v>
      </c>
      <c r="AC51" s="58">
        <f t="shared" si="29"/>
        <v>2.3423141224063596E-3</v>
      </c>
      <c r="AD51" s="105">
        <f t="shared" si="30"/>
        <v>1178.7757805181091</v>
      </c>
      <c r="AE51" s="5">
        <f t="shared" si="31"/>
        <v>749398.04019795696</v>
      </c>
      <c r="AF51" s="46">
        <f t="shared" si="32"/>
        <v>2401866.4127977625</v>
      </c>
      <c r="AG51" s="67">
        <f t="shared" si="33"/>
        <v>149.21205273018342</v>
      </c>
      <c r="AH51" s="70">
        <v>5050.0936000000002</v>
      </c>
      <c r="AI51" s="40">
        <f t="shared" si="34"/>
        <v>5.3779381900322014E-3</v>
      </c>
      <c r="AJ51" s="5">
        <f t="shared" si="35"/>
        <v>921766.36577780452</v>
      </c>
      <c r="AK51" s="46">
        <f t="shared" si="36"/>
        <v>921766.36577780452</v>
      </c>
      <c r="AL51" s="5">
        <f t="shared" si="37"/>
        <v>57.263239471814906</v>
      </c>
      <c r="AM51" s="74">
        <v>2096.3333333333335</v>
      </c>
      <c r="AN51" s="44">
        <f t="shared" si="38"/>
        <v>2.3321063003890622E-3</v>
      </c>
      <c r="AO51" s="5">
        <f t="shared" si="39"/>
        <v>66617.391867973158</v>
      </c>
      <c r="AP51" s="108">
        <v>11.666666666666666</v>
      </c>
      <c r="AQ51" s="77">
        <f t="shared" si="40"/>
        <v>1.3213031824530943E-3</v>
      </c>
      <c r="AR51" s="32">
        <f t="shared" si="41"/>
        <v>113234.179116992</v>
      </c>
      <c r="AS51" s="36">
        <v>128.58333333333334</v>
      </c>
      <c r="AT51" s="81">
        <f t="shared" si="42"/>
        <v>2.3098698658538946E-3</v>
      </c>
      <c r="AU51" s="6">
        <f t="shared" si="43"/>
        <v>263935.41963547753</v>
      </c>
      <c r="AV51" s="110">
        <v>40.666666666666664</v>
      </c>
      <c r="AW51" s="77">
        <f t="shared" si="44"/>
        <v>1.0824607349198571E-3</v>
      </c>
      <c r="AX51" s="73">
        <f t="shared" si="45"/>
        <v>123686.50395999025</v>
      </c>
      <c r="AY51" s="86">
        <v>238</v>
      </c>
      <c r="AZ51" s="77">
        <f t="shared" si="46"/>
        <v>2.5678372983762203E-3</v>
      </c>
      <c r="BA51" s="73">
        <f t="shared" si="47"/>
        <v>220060.73431821758</v>
      </c>
      <c r="BB51" s="46">
        <f t="shared" si="48"/>
        <v>787534.2288986505</v>
      </c>
      <c r="BC51" s="67">
        <f t="shared" si="49"/>
        <v>48.924285823361529</v>
      </c>
      <c r="BD51" s="93">
        <f t="shared" si="50"/>
        <v>4722513.3586833868</v>
      </c>
      <c r="BE51" s="1">
        <v>2049740</v>
      </c>
      <c r="BF51" s="1">
        <f t="shared" si="51"/>
        <v>0</v>
      </c>
      <c r="BG51" s="1">
        <f t="shared" si="52"/>
        <v>2672773.3586833868</v>
      </c>
      <c r="BH51" s="87">
        <f t="shared" si="53"/>
        <v>1.9310562082927106E-3</v>
      </c>
      <c r="BI51" s="1">
        <f t="shared" si="54"/>
        <v>-964.46779153402076</v>
      </c>
      <c r="BJ51" s="93">
        <f t="shared" si="55"/>
        <v>4721548.8908918528</v>
      </c>
      <c r="BK51" s="91">
        <v>8</v>
      </c>
      <c r="BL51" s="5">
        <f t="shared" si="56"/>
        <v>0</v>
      </c>
      <c r="BM51" s="139">
        <v>944</v>
      </c>
      <c r="BN51" s="32">
        <f t="shared" si="57"/>
        <v>0</v>
      </c>
      <c r="BO51" s="46">
        <f t="shared" si="58"/>
        <v>4721548.8908918528</v>
      </c>
      <c r="BP51" s="5">
        <f t="shared" si="59"/>
        <v>4721548.8908918528</v>
      </c>
      <c r="BQ51" s="96">
        <f t="shared" si="60"/>
        <v>1.6766236315066648E-3</v>
      </c>
      <c r="BR51" s="67">
        <f t="shared" si="61"/>
        <v>9873.58219712149</v>
      </c>
      <c r="BS51" s="97">
        <f t="shared" si="64"/>
        <v>4731422</v>
      </c>
      <c r="BT51" s="99">
        <f t="shared" si="62"/>
        <v>293.93191277877867</v>
      </c>
    </row>
    <row r="52" spans="1:72" ht="15.6" x14ac:dyDescent="0.3">
      <c r="A52" s="2" t="s">
        <v>436</v>
      </c>
      <c r="B52" s="13" t="s">
        <v>137</v>
      </c>
      <c r="C52" s="36">
        <v>118467</v>
      </c>
      <c r="D52" s="25">
        <v>0</v>
      </c>
      <c r="E52" s="28">
        <v>0</v>
      </c>
      <c r="F52" s="4">
        <f>F6</f>
        <v>45706823.624000005</v>
      </c>
      <c r="G52" s="28">
        <v>0</v>
      </c>
      <c r="H52" s="28">
        <v>0</v>
      </c>
      <c r="I52" s="4">
        <f>C52/($C$37+$C$50+$C$52+$C$55+$C$56+$C$139+$C$141+$C$196+$C$204+$C$208)*$I$6</f>
        <v>9979826.0747352336</v>
      </c>
      <c r="J52" s="28">
        <f t="shared" si="15"/>
        <v>55686649.698735237</v>
      </c>
      <c r="K52" s="49">
        <f t="shared" si="16"/>
        <v>470.06043622895186</v>
      </c>
      <c r="L52" s="39">
        <v>79312</v>
      </c>
      <c r="M52" s="40">
        <f t="shared" si="17"/>
        <v>2.5521814793076109E-2</v>
      </c>
      <c r="N52" s="1">
        <f t="shared" si="18"/>
        <v>2916229.6096621566</v>
      </c>
      <c r="O52" s="43">
        <v>25905</v>
      </c>
      <c r="P52" s="43">
        <v>14334</v>
      </c>
      <c r="Q52" s="43">
        <f t="shared" si="19"/>
        <v>33072</v>
      </c>
      <c r="R52" s="44">
        <f t="shared" si="20"/>
        <v>3.5307569369786788E-2</v>
      </c>
      <c r="S52" s="32">
        <f t="shared" si="21"/>
        <v>4034390.9740034053</v>
      </c>
      <c r="T52" s="46">
        <f t="shared" si="22"/>
        <v>6950620.5836655619</v>
      </c>
      <c r="U52" s="5">
        <f t="shared" si="23"/>
        <v>58.671364883601015</v>
      </c>
      <c r="V52" s="57">
        <v>527641471.81999993</v>
      </c>
      <c r="W52" s="58">
        <f t="shared" si="24"/>
        <v>26.598421160093569</v>
      </c>
      <c r="X52" s="44">
        <f t="shared" si="25"/>
        <v>1.6318311724082706E-2</v>
      </c>
      <c r="Y52" s="100">
        <f t="shared" si="26"/>
        <v>4453.9109779094597</v>
      </c>
      <c r="Z52" s="32">
        <f t="shared" si="27"/>
        <v>8856902.468894504</v>
      </c>
      <c r="AA52" s="63">
        <v>162045260.208</v>
      </c>
      <c r="AB52" s="58">
        <f t="shared" si="28"/>
        <v>86.608087586057849</v>
      </c>
      <c r="AC52" s="58">
        <f t="shared" si="29"/>
        <v>1.4855587985737452E-2</v>
      </c>
      <c r="AD52" s="105">
        <f t="shared" si="30"/>
        <v>1367.8514709412748</v>
      </c>
      <c r="AE52" s="5">
        <f t="shared" si="31"/>
        <v>4752884.5153624443</v>
      </c>
      <c r="AF52" s="46">
        <f t="shared" si="32"/>
        <v>13609786.984256949</v>
      </c>
      <c r="AG52" s="67">
        <f t="shared" si="33"/>
        <v>114.88251567319971</v>
      </c>
      <c r="AH52" s="70">
        <v>6349.1397999999999</v>
      </c>
      <c r="AI52" s="40">
        <f t="shared" si="34"/>
        <v>6.761316543573254E-3</v>
      </c>
      <c r="AJ52" s="5">
        <f t="shared" si="35"/>
        <v>1158874.2670554097</v>
      </c>
      <c r="AK52" s="46">
        <f t="shared" si="36"/>
        <v>1158874.2670554097</v>
      </c>
      <c r="AL52" s="5">
        <f t="shared" si="37"/>
        <v>9.7822538517512019</v>
      </c>
      <c r="AM52" s="74">
        <v>15356.666666666666</v>
      </c>
      <c r="AN52" s="44">
        <f t="shared" si="38"/>
        <v>1.7083818931296561E-2</v>
      </c>
      <c r="AO52" s="5">
        <f t="shared" si="39"/>
        <v>488004.96793727507</v>
      </c>
      <c r="AP52" s="108">
        <v>147.66666666666666</v>
      </c>
      <c r="AQ52" s="77">
        <f t="shared" si="40"/>
        <v>1.6723923137906306E-2</v>
      </c>
      <c r="AR52" s="32">
        <f t="shared" si="41"/>
        <v>1433221.1813950699</v>
      </c>
      <c r="AS52" s="36">
        <v>848</v>
      </c>
      <c r="AT52" s="81">
        <f t="shared" si="42"/>
        <v>1.5233464520368912E-2</v>
      </c>
      <c r="AU52" s="6">
        <f t="shared" si="43"/>
        <v>1740639.5529556833</v>
      </c>
      <c r="AV52" s="110">
        <v>614.33333333333337</v>
      </c>
      <c r="AW52" s="77">
        <f t="shared" si="44"/>
        <v>1.6352255200469647E-2</v>
      </c>
      <c r="AX52" s="73">
        <f t="shared" si="45"/>
        <v>1868477.2688382138</v>
      </c>
      <c r="AY52" s="86">
        <v>1893</v>
      </c>
      <c r="AZ52" s="77">
        <f t="shared" si="46"/>
        <v>2.0424016831202461E-2</v>
      </c>
      <c r="BA52" s="73">
        <f t="shared" si="47"/>
        <v>1750315.0002705292</v>
      </c>
      <c r="BB52" s="46">
        <f t="shared" si="48"/>
        <v>7280657.9713967703</v>
      </c>
      <c r="BC52" s="67">
        <f t="shared" si="49"/>
        <v>61.457266339122036</v>
      </c>
      <c r="BD52" s="93">
        <f t="shared" si="50"/>
        <v>84686589.505109936</v>
      </c>
      <c r="BE52" s="1">
        <v>47936516</v>
      </c>
      <c r="BF52" s="1">
        <f t="shared" si="51"/>
        <v>0</v>
      </c>
      <c r="BG52" s="1">
        <f t="shared" si="52"/>
        <v>36750073.505109936</v>
      </c>
      <c r="BH52" s="87">
        <f t="shared" si="53"/>
        <v>2.6551618141021208E-2</v>
      </c>
      <c r="BI52" s="1">
        <f t="shared" si="54"/>
        <v>-13261.229994318044</v>
      </c>
      <c r="BJ52" s="93">
        <f t="shared" si="55"/>
        <v>84673328.275115624</v>
      </c>
      <c r="BK52" s="91">
        <v>6.9</v>
      </c>
      <c r="BL52" s="5">
        <f t="shared" si="56"/>
        <v>0</v>
      </c>
      <c r="BM52" s="139">
        <v>1007.56</v>
      </c>
      <c r="BN52" s="32">
        <f t="shared" si="57"/>
        <v>0</v>
      </c>
      <c r="BO52" s="46">
        <f t="shared" si="58"/>
        <v>84673328.275115624</v>
      </c>
      <c r="BP52" s="5">
        <f t="shared" si="59"/>
        <v>84673328.275115624</v>
      </c>
      <c r="BQ52" s="96">
        <f t="shared" si="60"/>
        <v>3.0067527928862452E-2</v>
      </c>
      <c r="BR52" s="67">
        <f t="shared" si="61"/>
        <v>177066.69695636423</v>
      </c>
      <c r="BS52" s="97">
        <f t="shared" si="64"/>
        <v>84850395</v>
      </c>
      <c r="BT52" s="99">
        <f t="shared" si="62"/>
        <v>716.23654688647468</v>
      </c>
    </row>
    <row r="53" spans="1:72" ht="15.6" x14ac:dyDescent="0.3">
      <c r="A53" s="3" t="s">
        <v>509</v>
      </c>
      <c r="B53" s="13" t="s">
        <v>210</v>
      </c>
      <c r="C53" s="36">
        <v>14689</v>
      </c>
      <c r="D53" s="25">
        <v>0</v>
      </c>
      <c r="E53" s="28">
        <v>0</v>
      </c>
      <c r="F53" s="4">
        <v>0</v>
      </c>
      <c r="G53" s="28">
        <v>0</v>
      </c>
      <c r="H53" s="28">
        <v>0</v>
      </c>
      <c r="I53" s="4">
        <v>0</v>
      </c>
      <c r="J53" s="28">
        <f t="shared" si="15"/>
        <v>0</v>
      </c>
      <c r="K53" s="49">
        <f t="shared" si="16"/>
        <v>0</v>
      </c>
      <c r="L53" s="39">
        <v>4787</v>
      </c>
      <c r="M53" s="40">
        <f t="shared" si="17"/>
        <v>1.5404091110355978E-3</v>
      </c>
      <c r="N53" s="1">
        <f t="shared" si="18"/>
        <v>176013.60628218608</v>
      </c>
      <c r="O53" s="43">
        <v>972</v>
      </c>
      <c r="P53" s="43">
        <v>525.5</v>
      </c>
      <c r="Q53" s="43">
        <f t="shared" si="19"/>
        <v>1234.75</v>
      </c>
      <c r="R53" s="44">
        <f t="shared" si="20"/>
        <v>1.3182154474886381E-3</v>
      </c>
      <c r="S53" s="32">
        <f t="shared" si="21"/>
        <v>150624.82629265558</v>
      </c>
      <c r="T53" s="46">
        <f t="shared" si="22"/>
        <v>326638.43257484166</v>
      </c>
      <c r="U53" s="5">
        <f t="shared" si="23"/>
        <v>22.236941423843806</v>
      </c>
      <c r="V53" s="59">
        <v>71135909.640000015</v>
      </c>
      <c r="W53" s="58">
        <f t="shared" si="24"/>
        <v>3.0331617616466588</v>
      </c>
      <c r="X53" s="44">
        <f t="shared" si="25"/>
        <v>1.86086530618511E-3</v>
      </c>
      <c r="Y53" s="100">
        <f t="shared" si="26"/>
        <v>4842.8013915174633</v>
      </c>
      <c r="Z53" s="32">
        <f t="shared" si="27"/>
        <v>1010000.4708396079</v>
      </c>
      <c r="AA53" s="63">
        <v>16861120.623</v>
      </c>
      <c r="AB53" s="58">
        <f t="shared" si="28"/>
        <v>12.796701110463315</v>
      </c>
      <c r="AC53" s="58">
        <f t="shared" si="29"/>
        <v>2.1949742174456536E-3</v>
      </c>
      <c r="AD53" s="105">
        <f t="shared" si="30"/>
        <v>1147.8739616719995</v>
      </c>
      <c r="AE53" s="5">
        <f t="shared" si="31"/>
        <v>702258.2330455879</v>
      </c>
      <c r="AF53" s="46">
        <f t="shared" si="32"/>
        <v>1712258.7038851958</v>
      </c>
      <c r="AG53" s="67">
        <f t="shared" si="33"/>
        <v>116.56741125231096</v>
      </c>
      <c r="AH53" s="70">
        <v>1735.5590999999999</v>
      </c>
      <c r="AI53" s="40">
        <f t="shared" si="34"/>
        <v>1.8482290239032234E-3</v>
      </c>
      <c r="AJ53" s="5">
        <f t="shared" si="35"/>
        <v>316782.24819429033</v>
      </c>
      <c r="AK53" s="46">
        <f t="shared" si="36"/>
        <v>316782.24819429033</v>
      </c>
      <c r="AL53" s="5">
        <f t="shared" si="37"/>
        <v>21.565950588487325</v>
      </c>
      <c r="AM53" s="74">
        <v>1417.5833333333333</v>
      </c>
      <c r="AN53" s="44">
        <f t="shared" si="38"/>
        <v>1.5770178198409258E-3</v>
      </c>
      <c r="AO53" s="5">
        <f t="shared" si="39"/>
        <v>45048.038363256928</v>
      </c>
      <c r="AP53" s="108">
        <v>9</v>
      </c>
      <c r="AQ53" s="77">
        <f t="shared" si="40"/>
        <v>1.0192910264638156E-3</v>
      </c>
      <c r="AR53" s="32">
        <f t="shared" si="41"/>
        <v>87352.081033108116</v>
      </c>
      <c r="AS53" s="36">
        <v>71.083333333333329</v>
      </c>
      <c r="AT53" s="81">
        <f t="shared" si="42"/>
        <v>1.2769403730222759E-3</v>
      </c>
      <c r="AU53" s="6">
        <f t="shared" si="43"/>
        <v>145908.56315558153</v>
      </c>
      <c r="AV53" s="110">
        <v>24.416666666666668</v>
      </c>
      <c r="AW53" s="77">
        <f t="shared" si="44"/>
        <v>6.49920072400652E-4</v>
      </c>
      <c r="AX53" s="73">
        <f t="shared" si="45"/>
        <v>74262.593566141702</v>
      </c>
      <c r="AY53" s="86">
        <v>150</v>
      </c>
      <c r="AZ53" s="77">
        <f t="shared" si="46"/>
        <v>1.6183848519177862E-3</v>
      </c>
      <c r="BA53" s="73">
        <f t="shared" si="47"/>
        <v>138693.7401165237</v>
      </c>
      <c r="BB53" s="46">
        <f t="shared" si="48"/>
        <v>491265.01623461198</v>
      </c>
      <c r="BC53" s="67">
        <f t="shared" si="49"/>
        <v>33.444415292709643</v>
      </c>
      <c r="BD53" s="93">
        <f t="shared" si="50"/>
        <v>2846944.4008889399</v>
      </c>
      <c r="BE53" s="1">
        <v>1709908</v>
      </c>
      <c r="BF53" s="1">
        <f t="shared" si="51"/>
        <v>0</v>
      </c>
      <c r="BG53" s="1">
        <f t="shared" si="52"/>
        <v>1137036.4008889399</v>
      </c>
      <c r="BH53" s="87">
        <f t="shared" si="53"/>
        <v>8.2149920937291262E-4</v>
      </c>
      <c r="BI53" s="1">
        <f t="shared" si="54"/>
        <v>-410.29853238261541</v>
      </c>
      <c r="BJ53" s="93">
        <f t="shared" si="55"/>
        <v>2846534.1023565573</v>
      </c>
      <c r="BK53" s="91">
        <v>7.8</v>
      </c>
      <c r="BL53" s="5">
        <f t="shared" si="56"/>
        <v>0</v>
      </c>
      <c r="BM53" s="139">
        <v>819</v>
      </c>
      <c r="BN53" s="32">
        <f t="shared" si="57"/>
        <v>0</v>
      </c>
      <c r="BO53" s="46">
        <f t="shared" si="58"/>
        <v>2846534.1023565573</v>
      </c>
      <c r="BP53" s="5">
        <f t="shared" si="59"/>
        <v>2846534.1023565573</v>
      </c>
      <c r="BQ53" s="96">
        <f t="shared" si="60"/>
        <v>1.0108052366263067E-3</v>
      </c>
      <c r="BR53" s="67">
        <f t="shared" si="61"/>
        <v>5952.5992605401279</v>
      </c>
      <c r="BS53" s="97">
        <f t="shared" si="64"/>
        <v>2852487</v>
      </c>
      <c r="BT53" s="99">
        <f t="shared" si="62"/>
        <v>194.19204847164545</v>
      </c>
    </row>
    <row r="54" spans="1:72" ht="15.6" x14ac:dyDescent="0.3">
      <c r="A54" s="2" t="s">
        <v>437</v>
      </c>
      <c r="B54" s="13" t="s">
        <v>138</v>
      </c>
      <c r="C54" s="36">
        <v>10973</v>
      </c>
      <c r="D54" s="25">
        <v>0</v>
      </c>
      <c r="E54" s="28">
        <v>0</v>
      </c>
      <c r="F54" s="4">
        <v>0</v>
      </c>
      <c r="G54" s="28">
        <v>0</v>
      </c>
      <c r="H54" s="28">
        <v>0</v>
      </c>
      <c r="I54" s="4">
        <v>0</v>
      </c>
      <c r="J54" s="28">
        <f t="shared" si="15"/>
        <v>0</v>
      </c>
      <c r="K54" s="49">
        <f t="shared" si="16"/>
        <v>0</v>
      </c>
      <c r="L54" s="39">
        <v>3388</v>
      </c>
      <c r="M54" s="40">
        <f t="shared" si="17"/>
        <v>1.0902247896780041E-3</v>
      </c>
      <c r="N54" s="1">
        <f t="shared" si="18"/>
        <v>124573.6574230304</v>
      </c>
      <c r="O54" s="43">
        <v>0</v>
      </c>
      <c r="P54" s="43">
        <v>0</v>
      </c>
      <c r="Q54" s="43">
        <f t="shared" si="19"/>
        <v>0</v>
      </c>
      <c r="R54" s="44">
        <f t="shared" si="20"/>
        <v>0</v>
      </c>
      <c r="S54" s="32">
        <f t="shared" si="21"/>
        <v>0</v>
      </c>
      <c r="T54" s="46">
        <f t="shared" si="22"/>
        <v>124573.6574230304</v>
      </c>
      <c r="U54" s="5">
        <f t="shared" si="23"/>
        <v>11.35274377317328</v>
      </c>
      <c r="V54" s="59">
        <v>48706490.850000009</v>
      </c>
      <c r="W54" s="58">
        <f t="shared" si="24"/>
        <v>2.472087947596413</v>
      </c>
      <c r="X54" s="44">
        <f t="shared" si="25"/>
        <v>1.5166427170778807E-3</v>
      </c>
      <c r="Y54" s="100">
        <f t="shared" si="26"/>
        <v>4438.7579376651793</v>
      </c>
      <c r="Z54" s="32">
        <f t="shared" si="27"/>
        <v>823170.73312760482</v>
      </c>
      <c r="AA54" s="63">
        <v>10255332.482999999</v>
      </c>
      <c r="AB54" s="58">
        <f t="shared" si="28"/>
        <v>11.740889844341481</v>
      </c>
      <c r="AC54" s="58">
        <f t="shared" si="29"/>
        <v>2.0138745349867755E-3</v>
      </c>
      <c r="AD54" s="105">
        <f t="shared" si="30"/>
        <v>934.59696372915334</v>
      </c>
      <c r="AE54" s="5">
        <f t="shared" si="31"/>
        <v>644317.35064347484</v>
      </c>
      <c r="AF54" s="46">
        <f t="shared" si="32"/>
        <v>1467488.0837710798</v>
      </c>
      <c r="AG54" s="67">
        <f t="shared" si="33"/>
        <v>133.73626936763691</v>
      </c>
      <c r="AH54" s="70">
        <v>7599.2996999999996</v>
      </c>
      <c r="AI54" s="40">
        <f t="shared" si="34"/>
        <v>8.0926349709894967E-3</v>
      </c>
      <c r="AJ54" s="5">
        <f t="shared" si="35"/>
        <v>1387059.2154817404</v>
      </c>
      <c r="AK54" s="46">
        <f t="shared" si="36"/>
        <v>1387059.2154817404</v>
      </c>
      <c r="AL54" s="5">
        <f t="shared" si="37"/>
        <v>126.40656297108725</v>
      </c>
      <c r="AM54" s="74">
        <v>1233.5555555555557</v>
      </c>
      <c r="AN54" s="44">
        <f t="shared" si="38"/>
        <v>1.3722925821232506E-3</v>
      </c>
      <c r="AO54" s="5">
        <f t="shared" si="39"/>
        <v>39199.993879166694</v>
      </c>
      <c r="AP54" s="108">
        <v>6.333333333333333</v>
      </c>
      <c r="AQ54" s="77">
        <f t="shared" si="40"/>
        <v>7.1727887047453687E-4</v>
      </c>
      <c r="AR54" s="32">
        <f t="shared" si="41"/>
        <v>61469.982949224221</v>
      </c>
      <c r="AS54" s="36">
        <v>32.25</v>
      </c>
      <c r="AT54" s="81">
        <f t="shared" si="42"/>
        <v>5.7933871554469033E-4</v>
      </c>
      <c r="AU54" s="6">
        <f t="shared" si="43"/>
        <v>66197.671677854698</v>
      </c>
      <c r="AV54" s="110">
        <v>6.4444444444444446</v>
      </c>
      <c r="AW54" s="77">
        <f t="shared" si="44"/>
        <v>1.7153749351188994E-4</v>
      </c>
      <c r="AX54" s="73">
        <f t="shared" si="45"/>
        <v>19600.593523714306</v>
      </c>
      <c r="AY54" s="86">
        <v>4</v>
      </c>
      <c r="AZ54" s="77">
        <f t="shared" si="46"/>
        <v>4.3156929384474292E-5</v>
      </c>
      <c r="BA54" s="73">
        <f t="shared" si="47"/>
        <v>3698.4997364406318</v>
      </c>
      <c r="BB54" s="46">
        <f t="shared" si="48"/>
        <v>190166.74176640055</v>
      </c>
      <c r="BC54" s="67">
        <f t="shared" si="49"/>
        <v>17.330423928406137</v>
      </c>
      <c r="BD54" s="93">
        <f t="shared" si="50"/>
        <v>3169287.6984422514</v>
      </c>
      <c r="BE54" s="1">
        <v>1680527</v>
      </c>
      <c r="BF54" s="1">
        <f t="shared" si="51"/>
        <v>0</v>
      </c>
      <c r="BG54" s="1">
        <f t="shared" si="52"/>
        <v>1488760.6984422514</v>
      </c>
      <c r="BH54" s="87">
        <f t="shared" si="53"/>
        <v>1.0756170477564447E-3</v>
      </c>
      <c r="BI54" s="1">
        <f t="shared" si="54"/>
        <v>-537.21791946345672</v>
      </c>
      <c r="BJ54" s="93">
        <f t="shared" si="55"/>
        <v>3168750.4805227881</v>
      </c>
      <c r="BK54" s="91">
        <v>8</v>
      </c>
      <c r="BL54" s="5">
        <f t="shared" si="56"/>
        <v>0</v>
      </c>
      <c r="BM54" s="139">
        <v>1134</v>
      </c>
      <c r="BN54" s="32">
        <f t="shared" si="57"/>
        <v>0</v>
      </c>
      <c r="BO54" s="46">
        <f t="shared" si="58"/>
        <v>3168750.4805227881</v>
      </c>
      <c r="BP54" s="5">
        <f t="shared" si="59"/>
        <v>3168750.4805227881</v>
      </c>
      <c r="BQ54" s="96">
        <f t="shared" si="60"/>
        <v>1.1252243830920221E-3</v>
      </c>
      <c r="BR54" s="67">
        <f t="shared" si="61"/>
        <v>6626.409903742453</v>
      </c>
      <c r="BS54" s="97">
        <f t="shared" si="64"/>
        <v>3175377</v>
      </c>
      <c r="BT54" s="99">
        <f t="shared" si="62"/>
        <v>289.38093502232755</v>
      </c>
    </row>
    <row r="55" spans="1:72" ht="15.6" x14ac:dyDescent="0.3">
      <c r="A55" s="3" t="s">
        <v>475</v>
      </c>
      <c r="B55" s="13" t="s">
        <v>176</v>
      </c>
      <c r="C55" s="36">
        <v>12789</v>
      </c>
      <c r="D55" s="25">
        <v>0</v>
      </c>
      <c r="E55" s="28">
        <v>0</v>
      </c>
      <c r="F55" s="4">
        <v>0</v>
      </c>
      <c r="G55" s="28">
        <v>0</v>
      </c>
      <c r="H55" s="28">
        <v>0</v>
      </c>
      <c r="I55" s="4">
        <f>C55/($C$37+$C$50+$C$52+$C$55+$C$56+$C$139+$C$141+$C$196+$C$204+$C$208)*$I$6</f>
        <v>1077363.2798145383</v>
      </c>
      <c r="J55" s="28">
        <f t="shared" si="15"/>
        <v>1077363.2798145383</v>
      </c>
      <c r="K55" s="49">
        <f t="shared" si="16"/>
        <v>84.241401189658163</v>
      </c>
      <c r="L55" s="39">
        <v>3927</v>
      </c>
      <c r="M55" s="40">
        <f t="shared" si="17"/>
        <v>1.2636696425813228E-3</v>
      </c>
      <c r="N55" s="1">
        <f t="shared" si="18"/>
        <v>144392.19383123977</v>
      </c>
      <c r="O55" s="43">
        <v>125</v>
      </c>
      <c r="P55" s="43">
        <v>78</v>
      </c>
      <c r="Q55" s="43">
        <f t="shared" si="19"/>
        <v>164</v>
      </c>
      <c r="R55" s="44">
        <f t="shared" si="20"/>
        <v>1.7508591487194706E-4</v>
      </c>
      <c r="S55" s="32">
        <f t="shared" si="21"/>
        <v>20006.051032189116</v>
      </c>
      <c r="T55" s="46">
        <f t="shared" si="22"/>
        <v>164398.24486342887</v>
      </c>
      <c r="U55" s="5">
        <f t="shared" si="23"/>
        <v>12.854659853266782</v>
      </c>
      <c r="V55" s="59">
        <v>57520719.489999995</v>
      </c>
      <c r="W55" s="58">
        <f t="shared" si="24"/>
        <v>2.8434714038727336</v>
      </c>
      <c r="X55" s="44">
        <f t="shared" si="25"/>
        <v>1.7444889855540249E-3</v>
      </c>
      <c r="Y55" s="100">
        <f t="shared" si="26"/>
        <v>4497.6713965126273</v>
      </c>
      <c r="Z55" s="32">
        <f t="shared" si="27"/>
        <v>946836.23308349552</v>
      </c>
      <c r="AA55" s="63">
        <v>29713266.449999999</v>
      </c>
      <c r="AB55" s="58">
        <f t="shared" si="28"/>
        <v>5.5045621212742839</v>
      </c>
      <c r="AC55" s="58">
        <f t="shared" si="29"/>
        <v>9.441786465299067E-4</v>
      </c>
      <c r="AD55" s="105">
        <f t="shared" si="30"/>
        <v>2323.345566502463</v>
      </c>
      <c r="AE55" s="5">
        <f t="shared" si="31"/>
        <v>302079.73411327048</v>
      </c>
      <c r="AF55" s="46">
        <f t="shared" si="32"/>
        <v>1248915.9671967661</v>
      </c>
      <c r="AG55" s="67">
        <f t="shared" si="33"/>
        <v>97.655482617621871</v>
      </c>
      <c r="AH55" s="70">
        <v>3263.1412999999998</v>
      </c>
      <c r="AI55" s="40">
        <f t="shared" si="34"/>
        <v>3.4749795957725069E-3</v>
      </c>
      <c r="AJ55" s="5">
        <f t="shared" si="35"/>
        <v>595603.59378694685</v>
      </c>
      <c r="AK55" s="46">
        <f t="shared" si="36"/>
        <v>595603.59378694685</v>
      </c>
      <c r="AL55" s="5">
        <f t="shared" si="37"/>
        <v>46.571553193130569</v>
      </c>
      <c r="AM55" s="74">
        <v>1793.7777777777778</v>
      </c>
      <c r="AN55" s="44">
        <f t="shared" si="38"/>
        <v>1.9955225586198665E-3</v>
      </c>
      <c r="AO55" s="5">
        <f t="shared" si="39"/>
        <v>57002.765374280956</v>
      </c>
      <c r="AP55" s="108">
        <v>15</v>
      </c>
      <c r="AQ55" s="77">
        <f t="shared" si="40"/>
        <v>1.6988183774396927E-3</v>
      </c>
      <c r="AR55" s="32">
        <f t="shared" si="41"/>
        <v>145586.80172184686</v>
      </c>
      <c r="AS55" s="36">
        <v>104</v>
      </c>
      <c r="AT55" s="81">
        <f t="shared" si="42"/>
        <v>1.8682550826867534E-3</v>
      </c>
      <c r="AU55" s="6">
        <f t="shared" si="43"/>
        <v>213474.66215494229</v>
      </c>
      <c r="AV55" s="110">
        <v>52.222222222222221</v>
      </c>
      <c r="AW55" s="77">
        <f t="shared" si="44"/>
        <v>1.3900452060446253E-3</v>
      </c>
      <c r="AX55" s="73">
        <f t="shared" si="45"/>
        <v>158832.39579561591</v>
      </c>
      <c r="AY55" s="86">
        <v>88</v>
      </c>
      <c r="AZ55" s="77">
        <f t="shared" si="46"/>
        <v>9.494524464584345E-4</v>
      </c>
      <c r="BA55" s="73">
        <f t="shared" si="47"/>
        <v>81366.994201693902</v>
      </c>
      <c r="BB55" s="46">
        <f t="shared" si="48"/>
        <v>656263.61924837995</v>
      </c>
      <c r="BC55" s="67">
        <f t="shared" si="49"/>
        <v>51.314693818780199</v>
      </c>
      <c r="BD55" s="93">
        <f t="shared" si="50"/>
        <v>3742544.7049100599</v>
      </c>
      <c r="BE55" s="1">
        <v>1772302</v>
      </c>
      <c r="BF55" s="1">
        <f t="shared" si="51"/>
        <v>0</v>
      </c>
      <c r="BG55" s="1">
        <f t="shared" si="52"/>
        <v>1970242.7049100599</v>
      </c>
      <c r="BH55" s="87">
        <f t="shared" si="53"/>
        <v>1.4234837363966287E-3</v>
      </c>
      <c r="BI55" s="1">
        <f t="shared" si="54"/>
        <v>-710.9602556524585</v>
      </c>
      <c r="BJ55" s="93">
        <f t="shared" si="55"/>
        <v>3741833.7446544073</v>
      </c>
      <c r="BK55" s="91">
        <v>5</v>
      </c>
      <c r="BL55" s="5">
        <f t="shared" si="56"/>
        <v>0</v>
      </c>
      <c r="BM55" s="139">
        <v>881.61</v>
      </c>
      <c r="BN55" s="32">
        <f t="shared" si="57"/>
        <v>0</v>
      </c>
      <c r="BO55" s="46">
        <f t="shared" si="58"/>
        <v>3741833.7446544073</v>
      </c>
      <c r="BP55" s="5">
        <f t="shared" si="59"/>
        <v>3741833.7446544073</v>
      </c>
      <c r="BQ55" s="96">
        <f t="shared" si="60"/>
        <v>1.3287264468570664E-3</v>
      </c>
      <c r="BR55" s="67">
        <f t="shared" si="61"/>
        <v>7824.8269581784634</v>
      </c>
      <c r="BS55" s="97">
        <f t="shared" si="64"/>
        <v>3749659</v>
      </c>
      <c r="BT55" s="99">
        <f t="shared" si="62"/>
        <v>293.19407303151144</v>
      </c>
    </row>
    <row r="56" spans="1:72" ht="15.6" x14ac:dyDescent="0.3">
      <c r="A56" s="3" t="s">
        <v>494</v>
      </c>
      <c r="B56" s="13" t="s">
        <v>195</v>
      </c>
      <c r="C56" s="36">
        <v>11232</v>
      </c>
      <c r="D56" s="25">
        <v>0</v>
      </c>
      <c r="E56" s="28">
        <v>0</v>
      </c>
      <c r="F56" s="4">
        <v>0</v>
      </c>
      <c r="G56" s="28">
        <v>0</v>
      </c>
      <c r="H56" s="28">
        <v>0</v>
      </c>
      <c r="I56" s="4">
        <f>C56/($C$37+$C$50+$C$52+$C$55+$C$56+$C$139+$C$141+$C$196+$C$204+$C$208)*$I$6</f>
        <v>946199.41816224041</v>
      </c>
      <c r="J56" s="28">
        <f t="shared" si="15"/>
        <v>946199.41816224041</v>
      </c>
      <c r="K56" s="49">
        <f t="shared" si="16"/>
        <v>84.241401189658163</v>
      </c>
      <c r="L56" s="39">
        <v>3267</v>
      </c>
      <c r="M56" s="40">
        <f t="shared" si="17"/>
        <v>1.0512881900466467E-3</v>
      </c>
      <c r="N56" s="1">
        <f t="shared" si="18"/>
        <v>120124.59822935073</v>
      </c>
      <c r="O56" s="43">
        <v>518</v>
      </c>
      <c r="P56" s="43">
        <v>1232</v>
      </c>
      <c r="Q56" s="43">
        <f t="shared" si="19"/>
        <v>1134</v>
      </c>
      <c r="R56" s="44">
        <f t="shared" si="20"/>
        <v>1.2106550455169998E-3</v>
      </c>
      <c r="S56" s="32">
        <f t="shared" si="21"/>
        <v>138334.52360062476</v>
      </c>
      <c r="T56" s="46">
        <f t="shared" si="22"/>
        <v>258459.12182997548</v>
      </c>
      <c r="U56" s="5">
        <f t="shared" si="23"/>
        <v>23.010961701386705</v>
      </c>
      <c r="V56" s="59">
        <v>38934119.309999987</v>
      </c>
      <c r="W56" s="58">
        <f t="shared" si="24"/>
        <v>3.2402896543134889</v>
      </c>
      <c r="X56" s="44">
        <f t="shared" si="25"/>
        <v>1.9879396727028025E-3</v>
      </c>
      <c r="Y56" s="100">
        <f t="shared" si="26"/>
        <v>3466.3567761752124</v>
      </c>
      <c r="Z56" s="32">
        <f t="shared" si="27"/>
        <v>1078971.1639832347</v>
      </c>
      <c r="AA56" s="63">
        <v>25411474.629000001</v>
      </c>
      <c r="AB56" s="58">
        <f t="shared" si="28"/>
        <v>4.9646006712269495</v>
      </c>
      <c r="AC56" s="58">
        <f t="shared" si="29"/>
        <v>8.5156091239377231E-4</v>
      </c>
      <c r="AD56" s="105">
        <f t="shared" si="30"/>
        <v>2262.4176129807693</v>
      </c>
      <c r="AE56" s="5">
        <f t="shared" si="31"/>
        <v>272447.69296846911</v>
      </c>
      <c r="AF56" s="46">
        <f t="shared" si="32"/>
        <v>1351418.8569517038</v>
      </c>
      <c r="AG56" s="67">
        <f t="shared" si="33"/>
        <v>120.3186304266118</v>
      </c>
      <c r="AH56" s="70">
        <v>1770.87</v>
      </c>
      <c r="AI56" s="40">
        <f t="shared" si="34"/>
        <v>1.8858322551847996E-3</v>
      </c>
      <c r="AJ56" s="5">
        <f t="shared" si="35"/>
        <v>323227.35645235179</v>
      </c>
      <c r="AK56" s="46">
        <f t="shared" si="36"/>
        <v>323227.35645235179</v>
      </c>
      <c r="AL56" s="5">
        <f t="shared" si="37"/>
        <v>28.777364356512802</v>
      </c>
      <c r="AM56" s="74">
        <v>2022.2222222222222</v>
      </c>
      <c r="AN56" s="44">
        <f t="shared" si="38"/>
        <v>2.2496599706938532E-3</v>
      </c>
      <c r="AO56" s="5">
        <f t="shared" si="39"/>
        <v>64262.28504781425</v>
      </c>
      <c r="AP56" s="108">
        <v>19</v>
      </c>
      <c r="AQ56" s="77">
        <f t="shared" si="40"/>
        <v>2.1518366114236108E-3</v>
      </c>
      <c r="AR56" s="32">
        <f t="shared" si="41"/>
        <v>184409.9488476727</v>
      </c>
      <c r="AS56" s="36">
        <v>152.08333333333334</v>
      </c>
      <c r="AT56" s="81">
        <f t="shared" si="42"/>
        <v>2.7320236585763823E-3</v>
      </c>
      <c r="AU56" s="6">
        <f t="shared" si="43"/>
        <v>312172.4827185655</v>
      </c>
      <c r="AV56" s="110">
        <v>83.777777777777771</v>
      </c>
      <c r="AW56" s="77">
        <f t="shared" si="44"/>
        <v>2.229987415654569E-3</v>
      </c>
      <c r="AX56" s="73">
        <f t="shared" si="45"/>
        <v>254807.71580828595</v>
      </c>
      <c r="AY56" s="86">
        <v>147</v>
      </c>
      <c r="AZ56" s="77">
        <f t="shared" si="46"/>
        <v>1.5860171548794304E-3</v>
      </c>
      <c r="BA56" s="73">
        <f t="shared" si="47"/>
        <v>135919.86531419322</v>
      </c>
      <c r="BB56" s="46">
        <f t="shared" si="48"/>
        <v>951572.29773653159</v>
      </c>
      <c r="BC56" s="67">
        <f t="shared" si="49"/>
        <v>84.719755852611428</v>
      </c>
      <c r="BD56" s="93">
        <f t="shared" si="50"/>
        <v>3830877.0511328029</v>
      </c>
      <c r="BE56" s="1">
        <v>1863065</v>
      </c>
      <c r="BF56" s="1">
        <f t="shared" si="51"/>
        <v>0</v>
      </c>
      <c r="BG56" s="1">
        <f t="shared" si="52"/>
        <v>1967812.0511328029</v>
      </c>
      <c r="BH56" s="87">
        <f t="shared" si="53"/>
        <v>1.4217276095437727E-3</v>
      </c>
      <c r="BI56" s="1">
        <f t="shared" si="54"/>
        <v>-710.08315648768325</v>
      </c>
      <c r="BJ56" s="93">
        <f t="shared" si="55"/>
        <v>3830166.9679763149</v>
      </c>
      <c r="BK56" s="91">
        <v>0</v>
      </c>
      <c r="BL56" s="5">
        <f t="shared" si="56"/>
        <v>-957541.74199407885</v>
      </c>
      <c r="BM56" s="139">
        <v>1228</v>
      </c>
      <c r="BN56" s="32">
        <f t="shared" si="57"/>
        <v>0</v>
      </c>
      <c r="BO56" s="46">
        <f t="shared" si="58"/>
        <v>2872625.2259822362</v>
      </c>
      <c r="BP56" s="5">
        <f t="shared" si="59"/>
        <v>0</v>
      </c>
      <c r="BQ56" s="96">
        <f t="shared" si="60"/>
        <v>0</v>
      </c>
      <c r="BR56" s="67">
        <f t="shared" si="61"/>
        <v>0</v>
      </c>
      <c r="BS56" s="97">
        <f t="shared" si="64"/>
        <v>2872625</v>
      </c>
      <c r="BT56" s="99">
        <f t="shared" si="62"/>
        <v>255.75365028490029</v>
      </c>
    </row>
    <row r="57" spans="1:72" ht="15.6" x14ac:dyDescent="0.3">
      <c r="A57" s="3" t="s">
        <v>524</v>
      </c>
      <c r="B57" s="13" t="s">
        <v>227</v>
      </c>
      <c r="C57" s="36">
        <v>10990</v>
      </c>
      <c r="D57" s="25">
        <v>0</v>
      </c>
      <c r="E57" s="28">
        <v>0</v>
      </c>
      <c r="F57" s="4">
        <v>0</v>
      </c>
      <c r="G57" s="28">
        <v>0</v>
      </c>
      <c r="H57" s="28">
        <v>0</v>
      </c>
      <c r="I57" s="4">
        <v>0</v>
      </c>
      <c r="J57" s="28">
        <f t="shared" si="15"/>
        <v>0</v>
      </c>
      <c r="K57" s="49">
        <f t="shared" si="16"/>
        <v>0</v>
      </c>
      <c r="L57" s="39">
        <v>2705</v>
      </c>
      <c r="M57" s="40">
        <f t="shared" si="17"/>
        <v>8.7044216531257399E-4</v>
      </c>
      <c r="N57" s="1">
        <f t="shared" si="18"/>
        <v>99460.37288349976</v>
      </c>
      <c r="O57" s="43">
        <v>698</v>
      </c>
      <c r="P57" s="43">
        <v>0</v>
      </c>
      <c r="Q57" s="43">
        <f t="shared" si="19"/>
        <v>698</v>
      </c>
      <c r="R57" s="44">
        <f t="shared" si="20"/>
        <v>7.4518273524767714E-4</v>
      </c>
      <c r="S57" s="32">
        <f t="shared" si="21"/>
        <v>85147.705002853676</v>
      </c>
      <c r="T57" s="46">
        <f t="shared" si="22"/>
        <v>184608.07788635342</v>
      </c>
      <c r="U57" s="5">
        <f t="shared" si="23"/>
        <v>16.797823283562639</v>
      </c>
      <c r="V57" s="59">
        <v>77578144.439999998</v>
      </c>
      <c r="W57" s="58">
        <f t="shared" si="24"/>
        <v>1.5568830741164863</v>
      </c>
      <c r="X57" s="44">
        <f t="shared" si="25"/>
        <v>9.5515832193445913E-4</v>
      </c>
      <c r="Y57" s="100">
        <f t="shared" si="26"/>
        <v>7058.9758362147404</v>
      </c>
      <c r="Z57" s="32">
        <f t="shared" si="27"/>
        <v>518420.30246557173</v>
      </c>
      <c r="AA57" s="63">
        <v>12809192.499</v>
      </c>
      <c r="AB57" s="58">
        <f t="shared" si="28"/>
        <v>9.429173619603981</v>
      </c>
      <c r="AC57" s="58">
        <f t="shared" si="29"/>
        <v>1.6173537858070754E-3</v>
      </c>
      <c r="AD57" s="105">
        <f t="shared" si="30"/>
        <v>1165.5316195632392</v>
      </c>
      <c r="AE57" s="5">
        <f t="shared" si="31"/>
        <v>517454.83058667899</v>
      </c>
      <c r="AF57" s="46">
        <f t="shared" si="32"/>
        <v>1035875.1330522507</v>
      </c>
      <c r="AG57" s="67">
        <f t="shared" si="33"/>
        <v>94.256154053889972</v>
      </c>
      <c r="AH57" s="70">
        <v>1103.0826999999999</v>
      </c>
      <c r="AI57" s="40">
        <f t="shared" si="34"/>
        <v>1.1746931936259227E-3</v>
      </c>
      <c r="AJ57" s="5">
        <f t="shared" si="35"/>
        <v>201339.73982806338</v>
      </c>
      <c r="AK57" s="46">
        <f t="shared" si="36"/>
        <v>201339.73982806338</v>
      </c>
      <c r="AL57" s="5">
        <f t="shared" si="37"/>
        <v>18.320267500278742</v>
      </c>
      <c r="AM57" s="74">
        <v>584.22222222222217</v>
      </c>
      <c r="AN57" s="44">
        <f t="shared" si="38"/>
        <v>6.4992923768726813E-4</v>
      </c>
      <c r="AO57" s="5">
        <f t="shared" si="39"/>
        <v>18565.444768209192</v>
      </c>
      <c r="AP57" s="108">
        <v>3</v>
      </c>
      <c r="AQ57" s="77">
        <f t="shared" si="40"/>
        <v>3.3976367548793857E-4</v>
      </c>
      <c r="AR57" s="32">
        <f t="shared" si="41"/>
        <v>29117.360344369372</v>
      </c>
      <c r="AS57" s="36">
        <v>19.333333333333332</v>
      </c>
      <c r="AT57" s="81">
        <f t="shared" si="42"/>
        <v>3.4730382947381947E-4</v>
      </c>
      <c r="AU57" s="6">
        <f t="shared" si="43"/>
        <v>39684.392323675165</v>
      </c>
      <c r="AV57" s="110">
        <v>20.777777777777779</v>
      </c>
      <c r="AW57" s="77">
        <f t="shared" si="44"/>
        <v>5.5306053942626588E-4</v>
      </c>
      <c r="AX57" s="73">
        <f t="shared" si="45"/>
        <v>63195.017050596121</v>
      </c>
      <c r="AY57" s="86">
        <v>14</v>
      </c>
      <c r="AZ57" s="77">
        <f t="shared" si="46"/>
        <v>1.5104925284566004E-4</v>
      </c>
      <c r="BA57" s="73">
        <f t="shared" si="47"/>
        <v>12944.749077542212</v>
      </c>
      <c r="BB57" s="46">
        <f t="shared" si="48"/>
        <v>163506.96356439206</v>
      </c>
      <c r="BC57" s="67">
        <f t="shared" si="49"/>
        <v>14.877794682838223</v>
      </c>
      <c r="BD57" s="93">
        <f t="shared" si="50"/>
        <v>1585329.9143310594</v>
      </c>
      <c r="BE57" s="1">
        <v>1064326</v>
      </c>
      <c r="BF57" s="1">
        <f t="shared" si="51"/>
        <v>0</v>
      </c>
      <c r="BG57" s="1">
        <f t="shared" si="52"/>
        <v>521003.91433105944</v>
      </c>
      <c r="BH57" s="87">
        <f t="shared" si="53"/>
        <v>3.7642093372608167E-4</v>
      </c>
      <c r="BI57" s="1">
        <f t="shared" si="54"/>
        <v>-188.00378004477915</v>
      </c>
      <c r="BJ57" s="93">
        <f t="shared" si="55"/>
        <v>1585141.9105510146</v>
      </c>
      <c r="BK57" s="91">
        <v>6.9</v>
      </c>
      <c r="BL57" s="5">
        <f t="shared" si="56"/>
        <v>0</v>
      </c>
      <c r="BM57" s="139">
        <v>875</v>
      </c>
      <c r="BN57" s="32">
        <f t="shared" si="57"/>
        <v>0</v>
      </c>
      <c r="BO57" s="46">
        <f t="shared" si="58"/>
        <v>1585141.9105510146</v>
      </c>
      <c r="BP57" s="5">
        <f t="shared" si="59"/>
        <v>1585141.9105510146</v>
      </c>
      <c r="BQ57" s="96">
        <f t="shared" si="60"/>
        <v>5.6288443642896278E-4</v>
      </c>
      <c r="BR57" s="67">
        <f t="shared" si="61"/>
        <v>3314.8081931586908</v>
      </c>
      <c r="BS57" s="97">
        <f t="shared" si="64"/>
        <v>1588457</v>
      </c>
      <c r="BT57" s="99">
        <f t="shared" si="62"/>
        <v>144.53657870791628</v>
      </c>
    </row>
    <row r="58" spans="1:72" ht="15.6" x14ac:dyDescent="0.3">
      <c r="A58" s="2" t="s">
        <v>459</v>
      </c>
      <c r="B58" s="13" t="s">
        <v>160</v>
      </c>
      <c r="C58" s="36">
        <v>12182</v>
      </c>
      <c r="D58" s="25">
        <v>0</v>
      </c>
      <c r="E58" s="28">
        <v>0</v>
      </c>
      <c r="F58" s="4">
        <v>0</v>
      </c>
      <c r="G58" s="28">
        <v>0</v>
      </c>
      <c r="H58" s="28">
        <v>0</v>
      </c>
      <c r="I58" s="4">
        <v>0</v>
      </c>
      <c r="J58" s="28">
        <f t="shared" si="15"/>
        <v>0</v>
      </c>
      <c r="K58" s="49">
        <f t="shared" si="16"/>
        <v>0</v>
      </c>
      <c r="L58" s="39">
        <v>5907</v>
      </c>
      <c r="M58" s="40">
        <f t="shared" si="17"/>
        <v>1.9008140001853511E-3</v>
      </c>
      <c r="N58" s="1">
        <f t="shared" si="18"/>
        <v>217194.98063690687</v>
      </c>
      <c r="O58" s="43">
        <v>0</v>
      </c>
      <c r="P58" s="43">
        <v>271.5</v>
      </c>
      <c r="Q58" s="43">
        <f t="shared" si="19"/>
        <v>135.75</v>
      </c>
      <c r="R58" s="44">
        <f t="shared" si="20"/>
        <v>1.449262984382123E-4</v>
      </c>
      <c r="S58" s="32">
        <f t="shared" si="21"/>
        <v>16559.886753778494</v>
      </c>
      <c r="T58" s="46">
        <f t="shared" si="22"/>
        <v>233754.86739068537</v>
      </c>
      <c r="U58" s="5">
        <f t="shared" si="23"/>
        <v>19.188546001533851</v>
      </c>
      <c r="V58" s="59">
        <v>48019038.880000003</v>
      </c>
      <c r="W58" s="58">
        <f t="shared" si="24"/>
        <v>3.0904642712832238</v>
      </c>
      <c r="X58" s="44">
        <f t="shared" si="25"/>
        <v>1.8960207843690803E-3</v>
      </c>
      <c r="Y58" s="100">
        <f t="shared" si="26"/>
        <v>3941.8025677228702</v>
      </c>
      <c r="Z58" s="32">
        <f t="shared" si="27"/>
        <v>1029081.405607097</v>
      </c>
      <c r="AA58" s="63">
        <v>14228884.197000001</v>
      </c>
      <c r="AB58" s="58">
        <f t="shared" si="28"/>
        <v>10.429568611661672</v>
      </c>
      <c r="AC58" s="58">
        <f t="shared" si="29"/>
        <v>1.7889481049893007E-3</v>
      </c>
      <c r="AD58" s="105">
        <f t="shared" si="30"/>
        <v>1168.0252993761287</v>
      </c>
      <c r="AE58" s="5">
        <f t="shared" si="31"/>
        <v>572354.57493529515</v>
      </c>
      <c r="AF58" s="46">
        <f t="shared" si="32"/>
        <v>1601435.980542392</v>
      </c>
      <c r="AG58" s="67">
        <f t="shared" si="33"/>
        <v>131.45920050421867</v>
      </c>
      <c r="AH58" s="70">
        <v>879.26329999999996</v>
      </c>
      <c r="AI58" s="40">
        <f t="shared" si="34"/>
        <v>9.3634376997759803E-4</v>
      </c>
      <c r="AJ58" s="5">
        <f t="shared" si="35"/>
        <v>160487.1910894482</v>
      </c>
      <c r="AK58" s="46">
        <f t="shared" si="36"/>
        <v>160487.1910894482</v>
      </c>
      <c r="AL58" s="5">
        <f t="shared" si="37"/>
        <v>13.174125027864735</v>
      </c>
      <c r="AM58" s="74">
        <v>1407.4166666666667</v>
      </c>
      <c r="AN58" s="44">
        <f t="shared" si="38"/>
        <v>1.565707716142108E-3</v>
      </c>
      <c r="AO58" s="5">
        <f t="shared" si="39"/>
        <v>44724.96149062644</v>
      </c>
      <c r="AP58" s="108">
        <v>12</v>
      </c>
      <c r="AQ58" s="77">
        <f t="shared" si="40"/>
        <v>1.3590547019517543E-3</v>
      </c>
      <c r="AR58" s="32">
        <f t="shared" si="41"/>
        <v>116469.44137747749</v>
      </c>
      <c r="AS58" s="36">
        <v>37.25</v>
      </c>
      <c r="AT58" s="81">
        <f t="shared" si="42"/>
        <v>6.6915867144309187E-4</v>
      </c>
      <c r="AU58" s="6">
        <f t="shared" si="43"/>
        <v>76460.876589149993</v>
      </c>
      <c r="AV58" s="110">
        <v>41.583333333333336</v>
      </c>
      <c r="AW58" s="77">
        <f t="shared" si="44"/>
        <v>1.1068604646004279E-3</v>
      </c>
      <c r="AX58" s="73">
        <f t="shared" si="45"/>
        <v>126474.51941810481</v>
      </c>
      <c r="AY58" s="86">
        <v>97</v>
      </c>
      <c r="AZ58" s="77">
        <f t="shared" si="46"/>
        <v>1.0465555375735016E-3</v>
      </c>
      <c r="BA58" s="73">
        <f t="shared" si="47"/>
        <v>89688.618608685312</v>
      </c>
      <c r="BB58" s="46">
        <f t="shared" si="48"/>
        <v>453818.41748404404</v>
      </c>
      <c r="BC58" s="67">
        <f t="shared" si="49"/>
        <v>37.253194671157779</v>
      </c>
      <c r="BD58" s="93">
        <f t="shared" si="50"/>
        <v>2449496.4565065694</v>
      </c>
      <c r="BE58" s="1">
        <v>1361237</v>
      </c>
      <c r="BF58" s="1">
        <f t="shared" si="51"/>
        <v>0</v>
      </c>
      <c r="BG58" s="1">
        <f t="shared" si="52"/>
        <v>1088259.4565065694</v>
      </c>
      <c r="BH58" s="87">
        <f t="shared" si="53"/>
        <v>7.8625827846303428E-4</v>
      </c>
      <c r="BI58" s="1">
        <f t="shared" si="54"/>
        <v>-392.69741716893469</v>
      </c>
      <c r="BJ58" s="93">
        <f t="shared" si="55"/>
        <v>2449103.7590894005</v>
      </c>
      <c r="BK58" s="91">
        <v>8</v>
      </c>
      <c r="BL58" s="5">
        <f t="shared" si="56"/>
        <v>0</v>
      </c>
      <c r="BM58" s="139">
        <v>1071</v>
      </c>
      <c r="BN58" s="32">
        <f t="shared" si="57"/>
        <v>0</v>
      </c>
      <c r="BO58" s="46">
        <f t="shared" si="58"/>
        <v>2449103.7590894005</v>
      </c>
      <c r="BP58" s="5">
        <f t="shared" si="59"/>
        <v>2449103.7590894005</v>
      </c>
      <c r="BQ58" s="96">
        <f t="shared" si="60"/>
        <v>8.6967758534116759E-4</v>
      </c>
      <c r="BR58" s="67">
        <f t="shared" si="61"/>
        <v>5121.5030985479843</v>
      </c>
      <c r="BS58" s="97">
        <f t="shared" si="64"/>
        <v>2454225</v>
      </c>
      <c r="BT58" s="99">
        <f t="shared" si="62"/>
        <v>201.46322442948613</v>
      </c>
    </row>
    <row r="59" spans="1:72" ht="15.6" x14ac:dyDescent="0.3">
      <c r="A59" s="3">
        <v>44083</v>
      </c>
      <c r="B59" s="13" t="s">
        <v>226</v>
      </c>
      <c r="C59" s="36">
        <v>43922</v>
      </c>
      <c r="D59" s="25">
        <v>0</v>
      </c>
      <c r="E59" s="28">
        <v>0</v>
      </c>
      <c r="F59" s="4">
        <v>0</v>
      </c>
      <c r="G59" s="28">
        <v>0</v>
      </c>
      <c r="H59" s="28">
        <f>C59/($C$9+$C$59+$C$61+$C$66+$C$73+$C$79+$C$93+$C$104+$C$126+$C$139+$C$166+$C$174+$C$198+$C$213+$C$232+$C$249+$C$259+$C$261+$C$262+$C$267+$C$274)*$H$6</f>
        <v>3437451.8118150523</v>
      </c>
      <c r="I59" s="4">
        <v>0</v>
      </c>
      <c r="J59" s="28">
        <f t="shared" si="15"/>
        <v>3437451.8118150523</v>
      </c>
      <c r="K59" s="49">
        <f t="shared" si="16"/>
        <v>78.2626431359012</v>
      </c>
      <c r="L59" s="39">
        <v>19039</v>
      </c>
      <c r="M59" s="40">
        <f t="shared" si="17"/>
        <v>6.1265613254662095E-3</v>
      </c>
      <c r="N59" s="1">
        <f t="shared" si="18"/>
        <v>700046.59494600818</v>
      </c>
      <c r="O59" s="43">
        <v>3712</v>
      </c>
      <c r="P59" s="43">
        <v>3253</v>
      </c>
      <c r="Q59" s="43">
        <f t="shared" si="19"/>
        <v>5338.5</v>
      </c>
      <c r="R59" s="44">
        <f t="shared" si="20"/>
        <v>5.699366808194448E-3</v>
      </c>
      <c r="S59" s="32">
        <f t="shared" si="21"/>
        <v>651233.55753257079</v>
      </c>
      <c r="T59" s="46">
        <f t="shared" si="22"/>
        <v>1351280.152478579</v>
      </c>
      <c r="U59" s="5">
        <f t="shared" si="23"/>
        <v>30.765451310927986</v>
      </c>
      <c r="V59" s="59">
        <v>206784902.11000001</v>
      </c>
      <c r="W59" s="58">
        <f t="shared" si="24"/>
        <v>9.3292211583889504</v>
      </c>
      <c r="X59" s="44">
        <f t="shared" si="25"/>
        <v>5.7235404345692869E-3</v>
      </c>
      <c r="Y59" s="100">
        <f t="shared" si="26"/>
        <v>4708.0028712262647</v>
      </c>
      <c r="Z59" s="32">
        <f t="shared" si="27"/>
        <v>3106500.2472615656</v>
      </c>
      <c r="AA59" s="63">
        <v>46744410.042000003</v>
      </c>
      <c r="AB59" s="58">
        <f t="shared" si="28"/>
        <v>41.270006023536496</v>
      </c>
      <c r="AC59" s="58">
        <f t="shared" si="29"/>
        <v>7.078902475999899E-3</v>
      </c>
      <c r="AD59" s="105">
        <f t="shared" si="30"/>
        <v>1064.2595975137745</v>
      </c>
      <c r="AE59" s="5">
        <f t="shared" si="31"/>
        <v>2264818.19475896</v>
      </c>
      <c r="AF59" s="46">
        <f t="shared" si="32"/>
        <v>5371318.4420205262</v>
      </c>
      <c r="AG59" s="67">
        <f t="shared" si="33"/>
        <v>122.29220987251323</v>
      </c>
      <c r="AH59" s="70">
        <v>9120.2247000000007</v>
      </c>
      <c r="AI59" s="40">
        <f t="shared" si="34"/>
        <v>9.7122961673037061E-3</v>
      </c>
      <c r="AJ59" s="5">
        <f t="shared" si="35"/>
        <v>1664665.458239421</v>
      </c>
      <c r="AK59" s="46">
        <f t="shared" si="36"/>
        <v>1664665.458239421</v>
      </c>
      <c r="AL59" s="5">
        <f t="shared" si="37"/>
        <v>37.900493106858093</v>
      </c>
      <c r="AM59" s="74">
        <v>4608.583333333333</v>
      </c>
      <c r="AN59" s="44">
        <f t="shared" si="38"/>
        <v>5.1269070889814073E-3</v>
      </c>
      <c r="AO59" s="5">
        <f t="shared" si="39"/>
        <v>146451.8056318381</v>
      </c>
      <c r="AP59" s="108">
        <v>29.333333333333332</v>
      </c>
      <c r="AQ59" s="77">
        <f t="shared" si="40"/>
        <v>3.3221337158820656E-3</v>
      </c>
      <c r="AR59" s="32">
        <f t="shared" si="41"/>
        <v>284703.07892272272</v>
      </c>
      <c r="AS59" s="36">
        <v>199.16666666666666</v>
      </c>
      <c r="AT59" s="81">
        <f t="shared" si="42"/>
        <v>3.5778282432863302E-3</v>
      </c>
      <c r="AU59" s="6">
        <f t="shared" si="43"/>
        <v>408817.66229992954</v>
      </c>
      <c r="AV59" s="110">
        <v>139.41666666666666</v>
      </c>
      <c r="AW59" s="77">
        <f t="shared" si="44"/>
        <v>3.7109770686904122E-3</v>
      </c>
      <c r="AX59" s="73">
        <f t="shared" si="45"/>
        <v>424031.80558414699</v>
      </c>
      <c r="AY59" s="86">
        <v>282</v>
      </c>
      <c r="AZ59" s="77">
        <f t="shared" si="46"/>
        <v>3.042563521605438E-3</v>
      </c>
      <c r="BA59" s="73">
        <f t="shared" si="47"/>
        <v>260744.23141906457</v>
      </c>
      <c r="BB59" s="46">
        <f t="shared" si="48"/>
        <v>1524748.5838577019</v>
      </c>
      <c r="BC59" s="67">
        <f t="shared" si="49"/>
        <v>34.714916985968351</v>
      </c>
      <c r="BD59" s="93">
        <f t="shared" si="50"/>
        <v>13349464.44841128</v>
      </c>
      <c r="BE59" s="1">
        <v>12260113</v>
      </c>
      <c r="BF59" s="1">
        <f t="shared" si="51"/>
        <v>0</v>
      </c>
      <c r="BG59" s="1">
        <f t="shared" si="52"/>
        <v>1089351.4484112803</v>
      </c>
      <c r="BH59" s="87">
        <f t="shared" si="53"/>
        <v>7.8704723340384392E-4</v>
      </c>
      <c r="BI59" s="1">
        <f t="shared" si="54"/>
        <v>-393.09146143658199</v>
      </c>
      <c r="BJ59" s="93">
        <f t="shared" si="55"/>
        <v>13349071.356949843</v>
      </c>
      <c r="BK59" s="91">
        <v>7.2</v>
      </c>
      <c r="BL59" s="5">
        <f t="shared" si="56"/>
        <v>0</v>
      </c>
      <c r="BM59" s="139">
        <v>693</v>
      </c>
      <c r="BN59" s="32">
        <f t="shared" si="57"/>
        <v>0</v>
      </c>
      <c r="BO59" s="46">
        <f t="shared" si="58"/>
        <v>13349071.356949843</v>
      </c>
      <c r="BP59" s="5">
        <f t="shared" si="59"/>
        <v>13349071.356949843</v>
      </c>
      <c r="BQ59" s="96">
        <f t="shared" si="60"/>
        <v>4.7402598200149597E-3</v>
      </c>
      <c r="BR59" s="67">
        <f t="shared" si="61"/>
        <v>27915.236364986173</v>
      </c>
      <c r="BS59" s="97">
        <f t="shared" si="64"/>
        <v>13376987</v>
      </c>
      <c r="BT59" s="99">
        <f t="shared" si="62"/>
        <v>304.56233778061107</v>
      </c>
    </row>
    <row r="60" spans="1:72" ht="15.6" x14ac:dyDescent="0.3">
      <c r="A60" s="2" t="s">
        <v>499</v>
      </c>
      <c r="B60" s="13" t="s">
        <v>200</v>
      </c>
      <c r="C60" s="36">
        <v>20730</v>
      </c>
      <c r="D60" s="25">
        <v>0</v>
      </c>
      <c r="E60" s="28">
        <v>0</v>
      </c>
      <c r="F60" s="4">
        <v>0</v>
      </c>
      <c r="G60" s="28">
        <v>0</v>
      </c>
      <c r="H60" s="28">
        <v>0</v>
      </c>
      <c r="I60" s="4">
        <v>0</v>
      </c>
      <c r="J60" s="28">
        <f t="shared" si="15"/>
        <v>0</v>
      </c>
      <c r="K60" s="49">
        <f t="shared" si="16"/>
        <v>0</v>
      </c>
      <c r="L60" s="39">
        <v>3847</v>
      </c>
      <c r="M60" s="40">
        <f t="shared" si="17"/>
        <v>1.2379264362134832E-3</v>
      </c>
      <c r="N60" s="1">
        <f t="shared" si="18"/>
        <v>141450.66709161684</v>
      </c>
      <c r="O60" s="43">
        <v>1573</v>
      </c>
      <c r="P60" s="43">
        <v>353</v>
      </c>
      <c r="Q60" s="43">
        <f t="shared" si="19"/>
        <v>1749.5</v>
      </c>
      <c r="R60" s="44">
        <f t="shared" si="20"/>
        <v>1.8677610248077525E-3</v>
      </c>
      <c r="S60" s="32">
        <f t="shared" si="21"/>
        <v>213418.20902935893</v>
      </c>
      <c r="T60" s="46">
        <f t="shared" si="22"/>
        <v>354868.87612097576</v>
      </c>
      <c r="U60" s="5">
        <f t="shared" si="23"/>
        <v>17.118614381137277</v>
      </c>
      <c r="V60" s="59">
        <v>82888126.240000024</v>
      </c>
      <c r="W60" s="58">
        <f t="shared" si="24"/>
        <v>5.1844928760450149</v>
      </c>
      <c r="X60" s="44">
        <f t="shared" si="25"/>
        <v>3.1807215313035151E-3</v>
      </c>
      <c r="Y60" s="100">
        <f t="shared" si="26"/>
        <v>3998.4624331886166</v>
      </c>
      <c r="Z60" s="32">
        <f t="shared" si="27"/>
        <v>1726363.661866595</v>
      </c>
      <c r="AA60" s="63">
        <v>16248106.061999999</v>
      </c>
      <c r="AB60" s="58">
        <f t="shared" si="28"/>
        <v>26.448184075129287</v>
      </c>
      <c r="AC60" s="58">
        <f t="shared" si="29"/>
        <v>4.5365662323470207E-3</v>
      </c>
      <c r="AD60" s="105">
        <f t="shared" si="30"/>
        <v>783.79672272069456</v>
      </c>
      <c r="AE60" s="5">
        <f t="shared" si="31"/>
        <v>1451425.2427665149</v>
      </c>
      <c r="AF60" s="46">
        <f t="shared" si="32"/>
        <v>3177788.9046331099</v>
      </c>
      <c r="AG60" s="67">
        <f t="shared" si="33"/>
        <v>153.29420668755958</v>
      </c>
      <c r="AH60" s="70">
        <v>728.03009999999995</v>
      </c>
      <c r="AI60" s="40">
        <f t="shared" si="34"/>
        <v>7.7529273482831334E-4</v>
      </c>
      <c r="AJ60" s="5">
        <f t="shared" si="35"/>
        <v>132883.41021121896</v>
      </c>
      <c r="AK60" s="46">
        <f t="shared" si="36"/>
        <v>132883.41021121896</v>
      </c>
      <c r="AL60" s="5">
        <f t="shared" si="37"/>
        <v>6.4101982735754444</v>
      </c>
      <c r="AM60" s="74">
        <v>2956.6666666666665</v>
      </c>
      <c r="AN60" s="44">
        <f t="shared" si="38"/>
        <v>3.2892006494595291E-3</v>
      </c>
      <c r="AO60" s="5">
        <f t="shared" si="39"/>
        <v>93957.110171556982</v>
      </c>
      <c r="AP60" s="108">
        <v>20.333333333333332</v>
      </c>
      <c r="AQ60" s="77">
        <f t="shared" si="40"/>
        <v>2.3028426894182502E-3</v>
      </c>
      <c r="AR60" s="32">
        <f t="shared" si="41"/>
        <v>197350.99788961463</v>
      </c>
      <c r="AS60" s="36">
        <v>156.41666666666666</v>
      </c>
      <c r="AT60" s="81">
        <f t="shared" si="42"/>
        <v>2.8098676203549967E-3</v>
      </c>
      <c r="AU60" s="6">
        <f t="shared" si="43"/>
        <v>321067.26030835469</v>
      </c>
      <c r="AV60" s="110">
        <v>96.333333333333329</v>
      </c>
      <c r="AW60" s="77">
        <f t="shared" si="44"/>
        <v>2.5641897737035961E-3</v>
      </c>
      <c r="AX60" s="73">
        <f t="shared" si="45"/>
        <v>292995.07905276382</v>
      </c>
      <c r="AY60" s="86">
        <v>279</v>
      </c>
      <c r="AZ60" s="77">
        <f t="shared" si="46"/>
        <v>3.0101958245670819E-3</v>
      </c>
      <c r="BA60" s="73">
        <f t="shared" si="47"/>
        <v>257970.35661673406</v>
      </c>
      <c r="BB60" s="46">
        <f t="shared" si="48"/>
        <v>1163340.804039024</v>
      </c>
      <c r="BC60" s="67">
        <f t="shared" si="49"/>
        <v>56.118707382490307</v>
      </c>
      <c r="BD60" s="93">
        <f t="shared" si="50"/>
        <v>4828881.9950043289</v>
      </c>
      <c r="BE60" s="1">
        <v>2173238</v>
      </c>
      <c r="BF60" s="1">
        <f t="shared" si="51"/>
        <v>0</v>
      </c>
      <c r="BG60" s="1">
        <f t="shared" si="52"/>
        <v>2655643.9950043289</v>
      </c>
      <c r="BH60" s="87">
        <f t="shared" si="53"/>
        <v>1.9186803875112424E-3</v>
      </c>
      <c r="BI60" s="1">
        <f t="shared" si="54"/>
        <v>-958.28667651195917</v>
      </c>
      <c r="BJ60" s="93">
        <f t="shared" si="55"/>
        <v>4827923.7083278168</v>
      </c>
      <c r="BK60" s="91">
        <v>7.3</v>
      </c>
      <c r="BL60" s="5">
        <f t="shared" si="56"/>
        <v>0</v>
      </c>
      <c r="BM60" s="139">
        <v>950</v>
      </c>
      <c r="BN60" s="32">
        <f t="shared" si="57"/>
        <v>0</v>
      </c>
      <c r="BO60" s="46">
        <f t="shared" si="58"/>
        <v>4827923.7083278168</v>
      </c>
      <c r="BP60" s="5">
        <f t="shared" si="59"/>
        <v>4827923.7083278168</v>
      </c>
      <c r="BQ60" s="96">
        <f t="shared" si="60"/>
        <v>1.7143973656841068E-3</v>
      </c>
      <c r="BR60" s="67">
        <f t="shared" si="61"/>
        <v>10096.030492782238</v>
      </c>
      <c r="BS60" s="97">
        <f t="shared" si="64"/>
        <v>4838020</v>
      </c>
      <c r="BT60" s="99">
        <f t="shared" si="62"/>
        <v>233.38253738543173</v>
      </c>
    </row>
    <row r="61" spans="1:72" ht="15.6" x14ac:dyDescent="0.3">
      <c r="A61" s="2" t="s">
        <v>510</v>
      </c>
      <c r="B61" s="13" t="s">
        <v>211</v>
      </c>
      <c r="C61" s="36">
        <v>46015</v>
      </c>
      <c r="D61" s="25">
        <v>0</v>
      </c>
      <c r="E61" s="28">
        <v>0</v>
      </c>
      <c r="F61" s="4">
        <v>0</v>
      </c>
      <c r="G61" s="28">
        <v>0</v>
      </c>
      <c r="H61" s="28">
        <f>C61/($C$9+$C$59+$C$61+$C$66+$C$73+$C$79+$C$93+$C$104+$C$126+$C$139+$C$166+$C$174+$C$198+$C$213+$C$232+$C$249+$C$259+$C$261+$C$262+$C$267+$C$274)*$H$6</f>
        <v>3601255.5238984935</v>
      </c>
      <c r="I61" s="4">
        <v>0</v>
      </c>
      <c r="J61" s="28">
        <f t="shared" si="15"/>
        <v>3601255.5238984935</v>
      </c>
      <c r="K61" s="49">
        <f t="shared" si="16"/>
        <v>78.2626431359012</v>
      </c>
      <c r="L61" s="39">
        <v>19164</v>
      </c>
      <c r="M61" s="40">
        <f t="shared" si="17"/>
        <v>6.1667850854159583E-3</v>
      </c>
      <c r="N61" s="1">
        <f t="shared" si="18"/>
        <v>704642.73047666892</v>
      </c>
      <c r="O61" s="43">
        <v>4749</v>
      </c>
      <c r="P61" s="43">
        <v>3304.5</v>
      </c>
      <c r="Q61" s="43">
        <f t="shared" si="19"/>
        <v>6401.25</v>
      </c>
      <c r="R61" s="44">
        <f t="shared" si="20"/>
        <v>6.8339555644759218E-3</v>
      </c>
      <c r="S61" s="32">
        <f t="shared" si="21"/>
        <v>780876.42786463769</v>
      </c>
      <c r="T61" s="46">
        <f t="shared" si="22"/>
        <v>1485519.1583413067</v>
      </c>
      <c r="U61" s="5">
        <f t="shared" si="23"/>
        <v>32.28336756147575</v>
      </c>
      <c r="V61" s="59">
        <v>193606404.67000002</v>
      </c>
      <c r="W61" s="58">
        <f t="shared" si="24"/>
        <v>10.936519525834134</v>
      </c>
      <c r="X61" s="44">
        <f t="shared" si="25"/>
        <v>6.7096288807862005E-3</v>
      </c>
      <c r="Y61" s="100">
        <f t="shared" si="26"/>
        <v>4207.4628853634686</v>
      </c>
      <c r="Z61" s="32">
        <f t="shared" si="27"/>
        <v>3641708.1377296508</v>
      </c>
      <c r="AA61" s="63">
        <v>45384062.346000001</v>
      </c>
      <c r="AB61" s="58">
        <f t="shared" si="28"/>
        <v>46.654709066312101</v>
      </c>
      <c r="AC61" s="58">
        <f t="shared" si="29"/>
        <v>8.0025221062051781E-3</v>
      </c>
      <c r="AD61" s="105">
        <f t="shared" si="30"/>
        <v>986.28843520591113</v>
      </c>
      <c r="AE61" s="5">
        <f t="shared" si="31"/>
        <v>2560320.2942182389</v>
      </c>
      <c r="AF61" s="46">
        <f t="shared" si="32"/>
        <v>6202028.4319478897</v>
      </c>
      <c r="AG61" s="67">
        <f t="shared" si="33"/>
        <v>134.78275414425491</v>
      </c>
      <c r="AH61" s="70">
        <v>3256.4540000000002</v>
      </c>
      <c r="AI61" s="40">
        <f t="shared" si="34"/>
        <v>3.4678581661700533E-3</v>
      </c>
      <c r="AJ61" s="5">
        <f t="shared" si="35"/>
        <v>594382.99696120375</v>
      </c>
      <c r="AK61" s="46">
        <f t="shared" si="36"/>
        <v>594382.99696120375</v>
      </c>
      <c r="AL61" s="5">
        <f t="shared" si="37"/>
        <v>12.917157382618793</v>
      </c>
      <c r="AM61" s="74">
        <v>6519.833333333333</v>
      </c>
      <c r="AN61" s="44">
        <f t="shared" si="38"/>
        <v>7.253113878591168E-3</v>
      </c>
      <c r="AO61" s="5">
        <f t="shared" si="39"/>
        <v>207187.60951528396</v>
      </c>
      <c r="AP61" s="108">
        <v>52.333333333333336</v>
      </c>
      <c r="AQ61" s="77">
        <f t="shared" si="40"/>
        <v>5.9269885612895949E-3</v>
      </c>
      <c r="AR61" s="32">
        <f t="shared" si="41"/>
        <v>507936.17489622126</v>
      </c>
      <c r="AS61" s="36">
        <v>352.5</v>
      </c>
      <c r="AT61" s="81">
        <f t="shared" si="42"/>
        <v>6.332306890837313E-3</v>
      </c>
      <c r="AU61" s="6">
        <f t="shared" si="43"/>
        <v>723555.94624631887</v>
      </c>
      <c r="AV61" s="110">
        <v>257.16666666666669</v>
      </c>
      <c r="AW61" s="77">
        <f t="shared" si="44"/>
        <v>6.8452332540218843E-3</v>
      </c>
      <c r="AX61" s="73">
        <f t="shared" si="45"/>
        <v>782165.06397649588</v>
      </c>
      <c r="AY61" s="86">
        <v>1138</v>
      </c>
      <c r="AZ61" s="77">
        <f t="shared" si="46"/>
        <v>1.2278146409882937E-2</v>
      </c>
      <c r="BA61" s="73">
        <f t="shared" si="47"/>
        <v>1052223.1750173597</v>
      </c>
      <c r="BB61" s="46">
        <f t="shared" si="48"/>
        <v>3273067.9696516795</v>
      </c>
      <c r="BC61" s="67">
        <f t="shared" si="49"/>
        <v>71.130456799993041</v>
      </c>
      <c r="BD61" s="93">
        <f t="shared" si="50"/>
        <v>15156254.080800574</v>
      </c>
      <c r="BE61" s="1">
        <v>7864186</v>
      </c>
      <c r="BF61" s="1">
        <f t="shared" si="51"/>
        <v>0</v>
      </c>
      <c r="BG61" s="1">
        <f t="shared" si="52"/>
        <v>7292068.0808005743</v>
      </c>
      <c r="BH61" s="87">
        <f t="shared" si="53"/>
        <v>5.2684576838417686E-3</v>
      </c>
      <c r="BI61" s="1">
        <f t="shared" si="54"/>
        <v>-2631.3360146143882</v>
      </c>
      <c r="BJ61" s="93">
        <f t="shared" si="55"/>
        <v>15153622.744785961</v>
      </c>
      <c r="BK61" s="91">
        <v>7.8</v>
      </c>
      <c r="BL61" s="5">
        <f t="shared" si="56"/>
        <v>0</v>
      </c>
      <c r="BM61" s="139">
        <v>881.61</v>
      </c>
      <c r="BN61" s="32">
        <f t="shared" si="57"/>
        <v>0</v>
      </c>
      <c r="BO61" s="46">
        <f t="shared" si="58"/>
        <v>15153622.744785961</v>
      </c>
      <c r="BP61" s="5">
        <f t="shared" si="59"/>
        <v>15153622.744785961</v>
      </c>
      <c r="BQ61" s="96">
        <f t="shared" si="60"/>
        <v>5.3810566371252635E-3</v>
      </c>
      <c r="BR61" s="67">
        <f t="shared" si="61"/>
        <v>31688.868041468515</v>
      </c>
      <c r="BS61" s="97">
        <f t="shared" si="64"/>
        <v>15185312</v>
      </c>
      <c r="BT61" s="99">
        <f t="shared" si="62"/>
        <v>330.00786699989135</v>
      </c>
    </row>
    <row r="62" spans="1:72" ht="15.6" x14ac:dyDescent="0.3">
      <c r="A62" s="3" t="s">
        <v>484</v>
      </c>
      <c r="B62" s="13" t="s">
        <v>185</v>
      </c>
      <c r="C62" s="36">
        <v>8644</v>
      </c>
      <c r="D62" s="25">
        <v>0</v>
      </c>
      <c r="E62" s="28">
        <v>0</v>
      </c>
      <c r="F62" s="4">
        <v>0</v>
      </c>
      <c r="G62" s="28">
        <v>0</v>
      </c>
      <c r="H62" s="28">
        <v>0</v>
      </c>
      <c r="I62" s="4">
        <v>0</v>
      </c>
      <c r="J62" s="28">
        <f t="shared" si="15"/>
        <v>0</v>
      </c>
      <c r="K62" s="49">
        <f t="shared" si="16"/>
        <v>0</v>
      </c>
      <c r="L62" s="39">
        <v>2475</v>
      </c>
      <c r="M62" s="40">
        <f t="shared" si="17"/>
        <v>7.9643044700503541E-4</v>
      </c>
      <c r="N62" s="1">
        <f t="shared" si="18"/>
        <v>91003.483507083889</v>
      </c>
      <c r="O62" s="43">
        <v>0</v>
      </c>
      <c r="P62" s="43">
        <v>253</v>
      </c>
      <c r="Q62" s="43">
        <f t="shared" si="19"/>
        <v>126.5</v>
      </c>
      <c r="R62" s="44">
        <f t="shared" si="20"/>
        <v>1.3505102580061771E-4</v>
      </c>
      <c r="S62" s="32">
        <f t="shared" si="21"/>
        <v>15431.496680316606</v>
      </c>
      <c r="T62" s="46">
        <f t="shared" si="22"/>
        <v>106434.98018740049</v>
      </c>
      <c r="U62" s="5">
        <f t="shared" si="23"/>
        <v>12.313162909231893</v>
      </c>
      <c r="V62" s="59">
        <v>32627828.300000004</v>
      </c>
      <c r="W62" s="58">
        <f t="shared" si="24"/>
        <v>2.2900309304373772</v>
      </c>
      <c r="X62" s="44">
        <f t="shared" si="25"/>
        <v>1.4049495026695344E-3</v>
      </c>
      <c r="Y62" s="100">
        <f t="shared" si="26"/>
        <v>3774.6215062471083</v>
      </c>
      <c r="Z62" s="32">
        <f t="shared" si="27"/>
        <v>762548.29110181041</v>
      </c>
      <c r="AA62" s="63">
        <v>6506564.7599999998</v>
      </c>
      <c r="AB62" s="58">
        <f t="shared" si="28"/>
        <v>11.483592149784428</v>
      </c>
      <c r="AC62" s="58">
        <f t="shared" si="29"/>
        <v>1.9697411446007833E-3</v>
      </c>
      <c r="AD62" s="105">
        <f t="shared" si="30"/>
        <v>752.72614067561312</v>
      </c>
      <c r="AE62" s="5">
        <f t="shared" si="31"/>
        <v>630197.35027880291</v>
      </c>
      <c r="AF62" s="46">
        <f t="shared" si="32"/>
        <v>1392745.6413806132</v>
      </c>
      <c r="AG62" s="67">
        <f t="shared" si="33"/>
        <v>161.12281829946937</v>
      </c>
      <c r="AH62" s="70">
        <v>1837.1817000000001</v>
      </c>
      <c r="AI62" s="40">
        <f t="shared" si="34"/>
        <v>1.9564488124454334E-3</v>
      </c>
      <c r="AJ62" s="5">
        <f t="shared" si="35"/>
        <v>335330.8736460823</v>
      </c>
      <c r="AK62" s="46">
        <f t="shared" si="36"/>
        <v>335330.8736460823</v>
      </c>
      <c r="AL62" s="5">
        <f t="shared" si="37"/>
        <v>38.793483762850798</v>
      </c>
      <c r="AM62" s="74">
        <v>984.19444444444446</v>
      </c>
      <c r="AN62" s="44">
        <f t="shared" si="38"/>
        <v>1.094886022275466E-3</v>
      </c>
      <c r="AO62" s="5">
        <f t="shared" si="39"/>
        <v>31275.783262762459</v>
      </c>
      <c r="AP62" s="108">
        <v>4.333333333333333</v>
      </c>
      <c r="AQ62" s="77">
        <f t="shared" si="40"/>
        <v>4.9076975348257793E-4</v>
      </c>
      <c r="AR62" s="32">
        <f t="shared" si="41"/>
        <v>42058.409386311316</v>
      </c>
      <c r="AS62" s="36">
        <v>39.916666666666664</v>
      </c>
      <c r="AT62" s="81">
        <f t="shared" si="42"/>
        <v>7.1706264792223938E-4</v>
      </c>
      <c r="AU62" s="6">
        <f t="shared" si="43"/>
        <v>81934.585875174162</v>
      </c>
      <c r="AV62" s="110">
        <v>8.8055555555555554</v>
      </c>
      <c r="AW62" s="77">
        <f t="shared" si="44"/>
        <v>2.3438528208305652E-4</v>
      </c>
      <c r="AX62" s="73">
        <f t="shared" si="45"/>
        <v>26781.845461282046</v>
      </c>
      <c r="AY62" s="86">
        <v>59</v>
      </c>
      <c r="AZ62" s="77">
        <f t="shared" si="46"/>
        <v>6.3656470842099586E-4</v>
      </c>
      <c r="BA62" s="73">
        <f t="shared" si="47"/>
        <v>54552.871112499321</v>
      </c>
      <c r="BB62" s="46">
        <f t="shared" si="48"/>
        <v>236603.49509802932</v>
      </c>
      <c r="BC62" s="67">
        <f t="shared" si="49"/>
        <v>27.371991566176462</v>
      </c>
      <c r="BD62" s="93">
        <f t="shared" si="50"/>
        <v>2071114.9903121253</v>
      </c>
      <c r="BE62" s="1">
        <v>1038659</v>
      </c>
      <c r="BF62" s="1">
        <f t="shared" si="51"/>
        <v>0</v>
      </c>
      <c r="BG62" s="1">
        <f t="shared" si="52"/>
        <v>1032455.9903121253</v>
      </c>
      <c r="BH62" s="87">
        <f t="shared" si="53"/>
        <v>7.4594074480873439E-4</v>
      </c>
      <c r="BI62" s="1">
        <f t="shared" si="54"/>
        <v>-372.56078806581797</v>
      </c>
      <c r="BJ62" s="93">
        <f t="shared" si="55"/>
        <v>2070742.4295240594</v>
      </c>
      <c r="BK62" s="91">
        <v>7.5</v>
      </c>
      <c r="BL62" s="5">
        <f t="shared" si="56"/>
        <v>0</v>
      </c>
      <c r="BM62" s="139">
        <v>929</v>
      </c>
      <c r="BN62" s="32">
        <f t="shared" si="57"/>
        <v>0</v>
      </c>
      <c r="BO62" s="46">
        <f t="shared" si="58"/>
        <v>2070742.4295240594</v>
      </c>
      <c r="BP62" s="5">
        <f t="shared" si="59"/>
        <v>2070742.4295240594</v>
      </c>
      <c r="BQ62" s="96">
        <f t="shared" si="60"/>
        <v>7.3532134736568704E-4</v>
      </c>
      <c r="BR62" s="67">
        <f t="shared" si="61"/>
        <v>4330.2835699559773</v>
      </c>
      <c r="BS62" s="97">
        <f t="shared" si="64"/>
        <v>2075073</v>
      </c>
      <c r="BT62" s="99">
        <f t="shared" si="62"/>
        <v>240.05934752429431</v>
      </c>
    </row>
    <row r="63" spans="1:72" ht="15.6" x14ac:dyDescent="0.3">
      <c r="A63" s="2" t="s">
        <v>346</v>
      </c>
      <c r="B63" s="13" t="s">
        <v>47</v>
      </c>
      <c r="C63" s="36">
        <v>9659</v>
      </c>
      <c r="D63" s="25">
        <v>0</v>
      </c>
      <c r="E63" s="28">
        <v>0</v>
      </c>
      <c r="F63" s="4">
        <v>0</v>
      </c>
      <c r="G63" s="28">
        <v>0</v>
      </c>
      <c r="H63" s="28">
        <v>0</v>
      </c>
      <c r="I63" s="4">
        <v>0</v>
      </c>
      <c r="J63" s="28">
        <f t="shared" si="15"/>
        <v>0</v>
      </c>
      <c r="K63" s="49">
        <f t="shared" si="16"/>
        <v>0</v>
      </c>
      <c r="L63" s="39">
        <v>3963</v>
      </c>
      <c r="M63" s="40">
        <f t="shared" si="17"/>
        <v>1.2752540854468505E-3</v>
      </c>
      <c r="N63" s="1">
        <f t="shared" si="18"/>
        <v>145715.88086407006</v>
      </c>
      <c r="O63" s="43">
        <v>0</v>
      </c>
      <c r="P63" s="43">
        <v>57</v>
      </c>
      <c r="Q63" s="43">
        <f t="shared" si="19"/>
        <v>28.5</v>
      </c>
      <c r="R63" s="44">
        <f t="shared" si="20"/>
        <v>3.0426515694210316E-5</v>
      </c>
      <c r="S63" s="32">
        <f t="shared" si="21"/>
        <v>3476.6613074231091</v>
      </c>
      <c r="T63" s="46">
        <f t="shared" si="22"/>
        <v>149192.54217149317</v>
      </c>
      <c r="U63" s="5">
        <f t="shared" si="23"/>
        <v>15.4459615044511</v>
      </c>
      <c r="V63" s="59">
        <v>34963565.410000004</v>
      </c>
      <c r="W63" s="58">
        <f t="shared" si="24"/>
        <v>2.6683857869173759</v>
      </c>
      <c r="X63" s="44">
        <f t="shared" si="25"/>
        <v>1.6370727724380576E-3</v>
      </c>
      <c r="Y63" s="100">
        <f t="shared" si="26"/>
        <v>3619.7914287193294</v>
      </c>
      <c r="Z63" s="32">
        <f t="shared" si="27"/>
        <v>888535.16988330788</v>
      </c>
      <c r="AA63" s="63">
        <v>10747520.316</v>
      </c>
      <c r="AB63" s="58">
        <f t="shared" si="28"/>
        <v>8.680726182122994</v>
      </c>
      <c r="AC63" s="58">
        <f t="shared" si="29"/>
        <v>1.488975165864099E-3</v>
      </c>
      <c r="AD63" s="105">
        <f t="shared" si="30"/>
        <v>1112.694928667564</v>
      </c>
      <c r="AE63" s="5">
        <f t="shared" si="31"/>
        <v>476381.48125736375</v>
      </c>
      <c r="AF63" s="46">
        <f t="shared" si="32"/>
        <v>1364916.6511406717</v>
      </c>
      <c r="AG63" s="67">
        <f t="shared" si="33"/>
        <v>141.31034798019169</v>
      </c>
      <c r="AH63" s="70">
        <v>1906.5524</v>
      </c>
      <c r="AI63" s="40">
        <f t="shared" si="34"/>
        <v>2.0303229554512713E-3</v>
      </c>
      <c r="AJ63" s="5">
        <f t="shared" si="35"/>
        <v>347992.73362239287</v>
      </c>
      <c r="AK63" s="46">
        <f t="shared" si="36"/>
        <v>347992.73362239287</v>
      </c>
      <c r="AL63" s="5">
        <f t="shared" si="37"/>
        <v>36.027822095702753</v>
      </c>
      <c r="AM63" s="74">
        <v>1023.6666666666666</v>
      </c>
      <c r="AN63" s="44">
        <f t="shared" si="38"/>
        <v>1.1387976543957401E-3</v>
      </c>
      <c r="AO63" s="5">
        <f t="shared" si="39"/>
        <v>32530.133634368827</v>
      </c>
      <c r="AP63" s="108">
        <v>9.3333333333333339</v>
      </c>
      <c r="AQ63" s="77">
        <f t="shared" si="40"/>
        <v>1.0570425459624755E-3</v>
      </c>
      <c r="AR63" s="32">
        <f t="shared" si="41"/>
        <v>90587.3432935936</v>
      </c>
      <c r="AS63" s="36">
        <v>67.75</v>
      </c>
      <c r="AT63" s="81">
        <f t="shared" si="42"/>
        <v>1.2170604024233417E-3</v>
      </c>
      <c r="AU63" s="6">
        <f t="shared" si="43"/>
        <v>139066.42654805136</v>
      </c>
      <c r="AV63" s="110">
        <v>29.333333333333332</v>
      </c>
      <c r="AW63" s="77">
        <f t="shared" si="44"/>
        <v>7.8079134977825765E-4</v>
      </c>
      <c r="AX63" s="73">
        <f t="shared" si="45"/>
        <v>89216.494659665113</v>
      </c>
      <c r="AY63" s="86">
        <v>33</v>
      </c>
      <c r="AZ63" s="77">
        <f t="shared" si="46"/>
        <v>3.5604466742191295E-4</v>
      </c>
      <c r="BA63" s="73">
        <f t="shared" si="47"/>
        <v>30512.622825635215</v>
      </c>
      <c r="BB63" s="46">
        <f t="shared" si="48"/>
        <v>381913.02096131415</v>
      </c>
      <c r="BC63" s="67">
        <f t="shared" si="49"/>
        <v>39.539602542842339</v>
      </c>
      <c r="BD63" s="93">
        <f t="shared" si="50"/>
        <v>2244014.9478958719</v>
      </c>
      <c r="BE63" s="1">
        <v>1060756</v>
      </c>
      <c r="BF63" s="1">
        <f t="shared" si="51"/>
        <v>0</v>
      </c>
      <c r="BG63" s="1">
        <f t="shared" si="52"/>
        <v>1183258.9478958719</v>
      </c>
      <c r="BH63" s="87">
        <f t="shared" si="53"/>
        <v>8.5489460972395734E-4</v>
      </c>
      <c r="BI63" s="1">
        <f t="shared" si="54"/>
        <v>-426.97789566870176</v>
      </c>
      <c r="BJ63" s="93">
        <f t="shared" si="55"/>
        <v>2243587.9700002032</v>
      </c>
      <c r="BK63" s="91">
        <v>6</v>
      </c>
      <c r="BL63" s="5">
        <f t="shared" si="56"/>
        <v>0</v>
      </c>
      <c r="BM63" s="139">
        <v>850</v>
      </c>
      <c r="BN63" s="32">
        <f t="shared" si="57"/>
        <v>0</v>
      </c>
      <c r="BO63" s="46">
        <f t="shared" si="58"/>
        <v>2243587.9700002032</v>
      </c>
      <c r="BP63" s="5">
        <f t="shared" si="59"/>
        <v>2243587.9700002032</v>
      </c>
      <c r="BQ63" s="96">
        <f t="shared" si="60"/>
        <v>7.966988581062578E-4</v>
      </c>
      <c r="BR63" s="67">
        <f t="shared" si="61"/>
        <v>4691.7337403839983</v>
      </c>
      <c r="BS63" s="97">
        <f t="shared" si="64"/>
        <v>2248280</v>
      </c>
      <c r="BT63" s="99">
        <f t="shared" si="62"/>
        <v>232.76529661455638</v>
      </c>
    </row>
    <row r="64" spans="1:72" ht="15.6" x14ac:dyDescent="0.3">
      <c r="A64" s="3" t="s">
        <v>525</v>
      </c>
      <c r="B64" s="13" t="s">
        <v>228</v>
      </c>
      <c r="C64" s="36">
        <v>18683</v>
      </c>
      <c r="D64" s="25">
        <v>0</v>
      </c>
      <c r="E64" s="28">
        <v>0</v>
      </c>
      <c r="F64" s="4">
        <v>0</v>
      </c>
      <c r="G64" s="28">
        <v>0</v>
      </c>
      <c r="H64" s="28">
        <v>0</v>
      </c>
      <c r="I64" s="4">
        <v>0</v>
      </c>
      <c r="J64" s="28">
        <f t="shared" si="15"/>
        <v>0</v>
      </c>
      <c r="K64" s="49">
        <f t="shared" si="16"/>
        <v>0</v>
      </c>
      <c r="L64" s="39">
        <v>6013</v>
      </c>
      <c r="M64" s="40">
        <f t="shared" si="17"/>
        <v>1.9349237486227385E-3</v>
      </c>
      <c r="N64" s="1">
        <f t="shared" si="18"/>
        <v>221092.50356690725</v>
      </c>
      <c r="O64" s="43">
        <v>0</v>
      </c>
      <c r="P64" s="43">
        <v>472.5</v>
      </c>
      <c r="Q64" s="43">
        <f t="shared" si="19"/>
        <v>236.25</v>
      </c>
      <c r="R64" s="44">
        <f t="shared" si="20"/>
        <v>2.5221980114937495E-4</v>
      </c>
      <c r="S64" s="32">
        <f t="shared" si="21"/>
        <v>28819.692416796821</v>
      </c>
      <c r="T64" s="46">
        <f t="shared" si="22"/>
        <v>249912.19598370406</v>
      </c>
      <c r="U64" s="5">
        <f t="shared" si="23"/>
        <v>13.376448963426862</v>
      </c>
      <c r="V64" s="59">
        <v>108493747.22000001</v>
      </c>
      <c r="W64" s="58">
        <f t="shared" si="24"/>
        <v>3.2172774739930303</v>
      </c>
      <c r="X64" s="44">
        <f t="shared" si="25"/>
        <v>1.9738215440492325E-3</v>
      </c>
      <c r="Y64" s="100">
        <f t="shared" si="26"/>
        <v>5807.0838312904789</v>
      </c>
      <c r="Z64" s="32">
        <f t="shared" si="27"/>
        <v>1071308.429587529</v>
      </c>
      <c r="AA64" s="63">
        <v>21052196.217</v>
      </c>
      <c r="AB64" s="58">
        <f t="shared" si="28"/>
        <v>16.580431105716784</v>
      </c>
      <c r="AC64" s="58">
        <f t="shared" si="29"/>
        <v>2.8439844360688212E-3</v>
      </c>
      <c r="AD64" s="105">
        <f t="shared" si="30"/>
        <v>1126.810266927153</v>
      </c>
      <c r="AE64" s="5">
        <f t="shared" si="31"/>
        <v>909902.02482061402</v>
      </c>
      <c r="AF64" s="46">
        <f t="shared" si="32"/>
        <v>1981210.4544081432</v>
      </c>
      <c r="AG64" s="67">
        <f t="shared" si="33"/>
        <v>106.04348629278719</v>
      </c>
      <c r="AH64" s="70">
        <v>1454.6684</v>
      </c>
      <c r="AI64" s="40">
        <f t="shared" si="34"/>
        <v>1.5491033160638921E-3</v>
      </c>
      <c r="AJ64" s="5">
        <f t="shared" si="35"/>
        <v>265512.78266997146</v>
      </c>
      <c r="AK64" s="46">
        <f t="shared" si="36"/>
        <v>265512.78266997146</v>
      </c>
      <c r="AL64" s="5">
        <f t="shared" si="37"/>
        <v>14.211464040570116</v>
      </c>
      <c r="AM64" s="74">
        <v>1536.1944444444443</v>
      </c>
      <c r="AN64" s="44">
        <f t="shared" si="38"/>
        <v>1.7089690296604692E-3</v>
      </c>
      <c r="AO64" s="5">
        <f t="shared" si="39"/>
        <v>48817.268543946033</v>
      </c>
      <c r="AP64" s="108">
        <v>9.3333333333333339</v>
      </c>
      <c r="AQ64" s="77">
        <f t="shared" si="40"/>
        <v>1.0570425459624755E-3</v>
      </c>
      <c r="AR64" s="32">
        <f t="shared" si="41"/>
        <v>90587.3432935936</v>
      </c>
      <c r="AS64" s="36">
        <v>77.5</v>
      </c>
      <c r="AT64" s="81">
        <f t="shared" si="42"/>
        <v>1.3922093164252247E-3</v>
      </c>
      <c r="AU64" s="6">
        <f t="shared" si="43"/>
        <v>159079.67612507718</v>
      </c>
      <c r="AV64" s="110">
        <v>32.805555555555557</v>
      </c>
      <c r="AW64" s="77">
        <f t="shared" si="44"/>
        <v>8.7321456826526739E-4</v>
      </c>
      <c r="AX64" s="73">
        <f t="shared" si="45"/>
        <v>99777.15927373532</v>
      </c>
      <c r="AY64" s="86">
        <v>27</v>
      </c>
      <c r="AZ64" s="77">
        <f t="shared" si="46"/>
        <v>2.9130927334520147E-4</v>
      </c>
      <c r="BA64" s="73">
        <f t="shared" si="47"/>
        <v>24964.873220974263</v>
      </c>
      <c r="BB64" s="46">
        <f t="shared" si="48"/>
        <v>423226.32045732642</v>
      </c>
      <c r="BC64" s="67">
        <f t="shared" si="49"/>
        <v>22.653017205873063</v>
      </c>
      <c r="BD64" s="93">
        <f t="shared" si="50"/>
        <v>2919861.7535191448</v>
      </c>
      <c r="BE64" s="1">
        <v>2087905</v>
      </c>
      <c r="BF64" s="1">
        <f t="shared" si="51"/>
        <v>0</v>
      </c>
      <c r="BG64" s="1">
        <f t="shared" si="52"/>
        <v>831956.75351914484</v>
      </c>
      <c r="BH64" s="87">
        <f t="shared" si="53"/>
        <v>6.0108173732530211E-4</v>
      </c>
      <c r="BI64" s="1">
        <f t="shared" si="54"/>
        <v>-300.21082412826985</v>
      </c>
      <c r="BJ64" s="93">
        <f t="shared" si="55"/>
        <v>2919561.5426950166</v>
      </c>
      <c r="BK64" s="91">
        <v>6.9</v>
      </c>
      <c r="BL64" s="5">
        <f t="shared" si="56"/>
        <v>0</v>
      </c>
      <c r="BM64" s="139">
        <v>750</v>
      </c>
      <c r="BN64" s="32">
        <f t="shared" si="57"/>
        <v>0</v>
      </c>
      <c r="BO64" s="46">
        <f t="shared" si="58"/>
        <v>2919561.5426950166</v>
      </c>
      <c r="BP64" s="5">
        <f t="shared" si="59"/>
        <v>2919561.5426950166</v>
      </c>
      <c r="BQ64" s="96">
        <f t="shared" si="60"/>
        <v>1.0367373057522025E-3</v>
      </c>
      <c r="BR64" s="67">
        <f t="shared" si="61"/>
        <v>6105.3123747086793</v>
      </c>
      <c r="BS64" s="97">
        <f t="shared" si="64"/>
        <v>2925667</v>
      </c>
      <c r="BT64" s="99">
        <f t="shared" si="62"/>
        <v>156.59513996681474</v>
      </c>
    </row>
    <row r="65" spans="1:72" ht="15.6" x14ac:dyDescent="0.3">
      <c r="A65" s="3" t="s">
        <v>556</v>
      </c>
      <c r="B65" s="13" t="s">
        <v>259</v>
      </c>
      <c r="C65" s="36">
        <v>19157</v>
      </c>
      <c r="D65" s="25">
        <v>0</v>
      </c>
      <c r="E65" s="28">
        <v>0</v>
      </c>
      <c r="F65" s="4">
        <v>0</v>
      </c>
      <c r="G65" s="28">
        <v>0</v>
      </c>
      <c r="H65" s="28">
        <v>0</v>
      </c>
      <c r="I65" s="4">
        <v>0</v>
      </c>
      <c r="J65" s="28">
        <f t="shared" si="15"/>
        <v>0</v>
      </c>
      <c r="K65" s="49">
        <f t="shared" si="16"/>
        <v>0</v>
      </c>
      <c r="L65" s="39">
        <v>8002</v>
      </c>
      <c r="M65" s="40">
        <f t="shared" si="17"/>
        <v>2.5749642169431487E-3</v>
      </c>
      <c r="N65" s="1">
        <f t="shared" si="18"/>
        <v>294226.2121307819</v>
      </c>
      <c r="O65" s="43">
        <v>12455</v>
      </c>
      <c r="P65" s="43">
        <v>280.5</v>
      </c>
      <c r="Q65" s="43">
        <f t="shared" si="19"/>
        <v>12595.25</v>
      </c>
      <c r="R65" s="44">
        <f t="shared" si="20"/>
        <v>1.344665164201763E-2</v>
      </c>
      <c r="S65" s="32">
        <f t="shared" si="21"/>
        <v>1536470.8186779267</v>
      </c>
      <c r="T65" s="46">
        <f t="shared" si="22"/>
        <v>1830697.0308087086</v>
      </c>
      <c r="U65" s="5">
        <f t="shared" si="23"/>
        <v>95.562824597207737</v>
      </c>
      <c r="V65" s="59">
        <v>78929869.930000007</v>
      </c>
      <c r="W65" s="58">
        <f t="shared" si="24"/>
        <v>4.6495787884291522</v>
      </c>
      <c r="X65" s="44">
        <f t="shared" si="25"/>
        <v>2.8525481117317114E-3</v>
      </c>
      <c r="Y65" s="100">
        <f t="shared" si="26"/>
        <v>4120.1581630735509</v>
      </c>
      <c r="Z65" s="32">
        <f t="shared" si="27"/>
        <v>1548244.7474116471</v>
      </c>
      <c r="AA65" s="63">
        <v>19501476.002999999</v>
      </c>
      <c r="AB65" s="58">
        <f t="shared" si="28"/>
        <v>18.818608855224301</v>
      </c>
      <c r="AC65" s="58">
        <f t="shared" si="29"/>
        <v>3.227891383009435E-3</v>
      </c>
      <c r="AD65" s="105">
        <f t="shared" si="30"/>
        <v>1017.9817300725582</v>
      </c>
      <c r="AE65" s="5">
        <f t="shared" si="31"/>
        <v>1032728.8954369733</v>
      </c>
      <c r="AF65" s="46">
        <f t="shared" si="32"/>
        <v>2580973.6428486202</v>
      </c>
      <c r="AG65" s="67">
        <f t="shared" si="33"/>
        <v>134.72744390293994</v>
      </c>
      <c r="AH65" s="70">
        <v>2729.8996999999999</v>
      </c>
      <c r="AI65" s="40">
        <f t="shared" si="34"/>
        <v>2.907120741601195E-3</v>
      </c>
      <c r="AJ65" s="5">
        <f t="shared" si="35"/>
        <v>498273.87860829325</v>
      </c>
      <c r="AK65" s="46">
        <f t="shared" si="36"/>
        <v>498273.87860829325</v>
      </c>
      <c r="AL65" s="5">
        <f t="shared" si="37"/>
        <v>26.01001610942701</v>
      </c>
      <c r="AM65" s="74">
        <v>2255.4444444444443</v>
      </c>
      <c r="AN65" s="44">
        <f t="shared" si="38"/>
        <v>2.5091125134678312E-3</v>
      </c>
      <c r="AO65" s="5">
        <f t="shared" si="39"/>
        <v>71673.633197009971</v>
      </c>
      <c r="AP65" s="108">
        <v>6.666666666666667</v>
      </c>
      <c r="AQ65" s="77">
        <f t="shared" si="40"/>
        <v>7.5503038997319681E-4</v>
      </c>
      <c r="AR65" s="32">
        <f t="shared" si="41"/>
        <v>64705.245209709719</v>
      </c>
      <c r="AS65" s="36">
        <v>152.33333333333334</v>
      </c>
      <c r="AT65" s="81">
        <f t="shared" si="42"/>
        <v>2.7365146563713021E-3</v>
      </c>
      <c r="AU65" s="6">
        <f t="shared" si="43"/>
        <v>312685.64296413021</v>
      </c>
      <c r="AV65" s="110">
        <v>64.555555555555557</v>
      </c>
      <c r="AW65" s="77">
        <f t="shared" si="44"/>
        <v>1.7183324781104839E-3</v>
      </c>
      <c r="AX65" s="73">
        <f t="shared" si="45"/>
        <v>196343.8765047933</v>
      </c>
      <c r="AY65" s="86">
        <v>190</v>
      </c>
      <c r="AZ65" s="77">
        <f t="shared" si="46"/>
        <v>2.0499541457625289E-3</v>
      </c>
      <c r="BA65" s="73">
        <f t="shared" si="47"/>
        <v>175678.73748092999</v>
      </c>
      <c r="BB65" s="46">
        <f t="shared" si="48"/>
        <v>821087.13535657316</v>
      </c>
      <c r="BC65" s="67">
        <f t="shared" si="49"/>
        <v>42.860945625962998</v>
      </c>
      <c r="BD65" s="93">
        <f t="shared" si="50"/>
        <v>5731031.6876221951</v>
      </c>
      <c r="BE65" s="1">
        <v>2639337</v>
      </c>
      <c r="BF65" s="1">
        <f t="shared" si="51"/>
        <v>0</v>
      </c>
      <c r="BG65" s="1">
        <f t="shared" si="52"/>
        <v>3091694.6876221951</v>
      </c>
      <c r="BH65" s="87">
        <f t="shared" si="53"/>
        <v>2.2337233350826955E-3</v>
      </c>
      <c r="BI65" s="1">
        <f t="shared" si="54"/>
        <v>-1115.6351651669047</v>
      </c>
      <c r="BJ65" s="93">
        <f t="shared" si="55"/>
        <v>5729916.0524570281</v>
      </c>
      <c r="BK65" s="91">
        <v>8</v>
      </c>
      <c r="BL65" s="5">
        <f t="shared" si="56"/>
        <v>0</v>
      </c>
      <c r="BM65" s="139">
        <v>875.31</v>
      </c>
      <c r="BN65" s="32">
        <f t="shared" si="57"/>
        <v>0</v>
      </c>
      <c r="BO65" s="46">
        <f t="shared" si="58"/>
        <v>5729916.0524570281</v>
      </c>
      <c r="BP65" s="5">
        <f t="shared" si="59"/>
        <v>5729916.0524570281</v>
      </c>
      <c r="BQ65" s="96">
        <f t="shared" si="60"/>
        <v>2.0346951566319982E-3</v>
      </c>
      <c r="BR65" s="67">
        <f t="shared" si="61"/>
        <v>11982.253797197036</v>
      </c>
      <c r="BS65" s="97">
        <f t="shared" si="64"/>
        <v>5741898</v>
      </c>
      <c r="BT65" s="99">
        <f t="shared" si="62"/>
        <v>299.72845435088999</v>
      </c>
    </row>
    <row r="66" spans="1:72" ht="15.6" x14ac:dyDescent="0.3">
      <c r="A66" s="3" t="s">
        <v>411</v>
      </c>
      <c r="B66" s="13" t="s">
        <v>112</v>
      </c>
      <c r="C66" s="36">
        <v>24370</v>
      </c>
      <c r="D66" s="25">
        <v>0</v>
      </c>
      <c r="E66" s="28">
        <v>0</v>
      </c>
      <c r="F66" s="4">
        <v>0</v>
      </c>
      <c r="G66" s="28">
        <v>0</v>
      </c>
      <c r="H66" s="28">
        <f>C66/($C$9+$C$59+$C$61+$C$66+$C$73+$C$79+$C$93+$C$104+$C$126+$C$139+$C$166+$C$174+$C$198+$C$213+$C$232+$C$249+$C$259+$C$261+$C$262+$C$267+$C$274)*$H$6</f>
        <v>1907260.6132219124</v>
      </c>
      <c r="I66" s="4">
        <v>0</v>
      </c>
      <c r="J66" s="28">
        <f t="shared" si="15"/>
        <v>1907260.6132219124</v>
      </c>
      <c r="K66" s="49">
        <f t="shared" si="16"/>
        <v>78.2626431359012</v>
      </c>
      <c r="L66" s="39">
        <v>11936</v>
      </c>
      <c r="M66" s="40">
        <f t="shared" si="17"/>
        <v>3.8408863900816575E-3</v>
      </c>
      <c r="N66" s="1">
        <f t="shared" si="18"/>
        <v>438875.78955173871</v>
      </c>
      <c r="O66" s="43">
        <v>3923</v>
      </c>
      <c r="P66" s="43">
        <v>2592.5</v>
      </c>
      <c r="Q66" s="43">
        <f t="shared" si="19"/>
        <v>5219.25</v>
      </c>
      <c r="R66" s="44">
        <f t="shared" si="20"/>
        <v>5.5720558609476207E-3</v>
      </c>
      <c r="S66" s="32">
        <f t="shared" si="21"/>
        <v>636686.47469361615</v>
      </c>
      <c r="T66" s="46">
        <f t="shared" si="22"/>
        <v>1075562.2642453548</v>
      </c>
      <c r="U66" s="5">
        <f t="shared" si="23"/>
        <v>44.134684622296049</v>
      </c>
      <c r="V66" s="59">
        <v>108021775.09</v>
      </c>
      <c r="W66" s="58">
        <f t="shared" si="24"/>
        <v>5.4979368697208102</v>
      </c>
      <c r="X66" s="44">
        <f t="shared" si="25"/>
        <v>3.3730215466336371E-3</v>
      </c>
      <c r="Y66" s="100">
        <f t="shared" si="26"/>
        <v>4432.5718132950351</v>
      </c>
      <c r="Z66" s="32">
        <f t="shared" si="27"/>
        <v>1830736.1306209599</v>
      </c>
      <c r="AA66" s="63">
        <v>28045128.798</v>
      </c>
      <c r="AB66" s="58">
        <f t="shared" si="28"/>
        <v>21.176472544577972</v>
      </c>
      <c r="AC66" s="58">
        <f t="shared" si="29"/>
        <v>3.6323276483958989E-3</v>
      </c>
      <c r="AD66" s="105">
        <f t="shared" si="30"/>
        <v>1150.8054492408698</v>
      </c>
      <c r="AE66" s="5">
        <f t="shared" si="31"/>
        <v>1162123.8991925865</v>
      </c>
      <c r="AF66" s="46">
        <f t="shared" si="32"/>
        <v>2992860.0298135467</v>
      </c>
      <c r="AG66" s="67">
        <f t="shared" si="33"/>
        <v>122.80919285242292</v>
      </c>
      <c r="AH66" s="70">
        <v>4213.1242000000002</v>
      </c>
      <c r="AI66" s="40">
        <f t="shared" si="34"/>
        <v>4.4866339773442744E-3</v>
      </c>
      <c r="AJ66" s="5">
        <f t="shared" si="35"/>
        <v>768998.8522993949</v>
      </c>
      <c r="AK66" s="46">
        <f t="shared" si="36"/>
        <v>768998.8522993949</v>
      </c>
      <c r="AL66" s="5">
        <f t="shared" si="37"/>
        <v>31.555143713557445</v>
      </c>
      <c r="AM66" s="74">
        <v>3074.5555555555557</v>
      </c>
      <c r="AN66" s="44">
        <f t="shared" si="38"/>
        <v>3.4203484092895395E-3</v>
      </c>
      <c r="AO66" s="5">
        <f t="shared" si="39"/>
        <v>97703.3895361576</v>
      </c>
      <c r="AP66" s="108">
        <v>26.666666666666668</v>
      </c>
      <c r="AQ66" s="77">
        <f t="shared" si="40"/>
        <v>3.0201215598927873E-3</v>
      </c>
      <c r="AR66" s="32">
        <f t="shared" si="41"/>
        <v>258820.98083883888</v>
      </c>
      <c r="AS66" s="36">
        <v>162.66666666666666</v>
      </c>
      <c r="AT66" s="81">
        <f t="shared" si="42"/>
        <v>2.9221425652279985E-3</v>
      </c>
      <c r="AU66" s="6">
        <f t="shared" si="43"/>
        <v>333896.26644747378</v>
      </c>
      <c r="AV66" s="110">
        <v>142.44444444444446</v>
      </c>
      <c r="AW66" s="77">
        <f t="shared" si="44"/>
        <v>3.7915701152110848E-3</v>
      </c>
      <c r="AX66" s="73">
        <f t="shared" si="45"/>
        <v>433240.70512761624</v>
      </c>
      <c r="AY66" s="86">
        <v>361</v>
      </c>
      <c r="AZ66" s="77">
        <f t="shared" si="46"/>
        <v>3.8949128769488052E-3</v>
      </c>
      <c r="BA66" s="73">
        <f t="shared" si="47"/>
        <v>333789.60121376702</v>
      </c>
      <c r="BB66" s="46">
        <f t="shared" si="48"/>
        <v>1457450.9431638536</v>
      </c>
      <c r="BC66" s="67">
        <f t="shared" si="49"/>
        <v>59.8051269250658</v>
      </c>
      <c r="BD66" s="93">
        <f t="shared" si="50"/>
        <v>8202132.702744063</v>
      </c>
      <c r="BE66" s="1">
        <v>3692322</v>
      </c>
      <c r="BF66" s="1">
        <f t="shared" si="51"/>
        <v>0</v>
      </c>
      <c r="BG66" s="1">
        <f t="shared" si="52"/>
        <v>4509810.702744063</v>
      </c>
      <c r="BH66" s="87">
        <f t="shared" si="53"/>
        <v>3.2583001949887573E-3</v>
      </c>
      <c r="BI66" s="1">
        <f t="shared" si="54"/>
        <v>-1627.3610160700875</v>
      </c>
      <c r="BJ66" s="93">
        <f t="shared" si="55"/>
        <v>8200505.3417279925</v>
      </c>
      <c r="BK66" s="91">
        <v>7.9</v>
      </c>
      <c r="BL66" s="5">
        <f t="shared" si="56"/>
        <v>0</v>
      </c>
      <c r="BM66" s="139">
        <v>982</v>
      </c>
      <c r="BN66" s="32">
        <f t="shared" si="57"/>
        <v>0</v>
      </c>
      <c r="BO66" s="46">
        <f t="shared" si="58"/>
        <v>8200505.3417279925</v>
      </c>
      <c r="BP66" s="5">
        <f t="shared" si="59"/>
        <v>8200505.3417279925</v>
      </c>
      <c r="BQ66" s="96">
        <f t="shared" si="60"/>
        <v>2.9120022611140882E-3</v>
      </c>
      <c r="BR66" s="67">
        <f t="shared" si="61"/>
        <v>17148.686886559186</v>
      </c>
      <c r="BS66" s="97">
        <f t="shared" si="64"/>
        <v>8217654</v>
      </c>
      <c r="BT66" s="99">
        <f t="shared" si="62"/>
        <v>337.20369306524412</v>
      </c>
    </row>
    <row r="67" spans="1:72" ht="15.6" x14ac:dyDescent="0.3">
      <c r="A67" s="2" t="s">
        <v>444</v>
      </c>
      <c r="B67" s="13" t="s">
        <v>145</v>
      </c>
      <c r="C67" s="36">
        <v>16815</v>
      </c>
      <c r="D67" s="25">
        <v>0</v>
      </c>
      <c r="E67" s="28">
        <v>0</v>
      </c>
      <c r="F67" s="4">
        <v>0</v>
      </c>
      <c r="G67" s="28">
        <v>0</v>
      </c>
      <c r="H67" s="28">
        <v>0</v>
      </c>
      <c r="I67" s="4">
        <v>0</v>
      </c>
      <c r="J67" s="28">
        <f t="shared" si="15"/>
        <v>0</v>
      </c>
      <c r="K67" s="49">
        <f t="shared" si="16"/>
        <v>0</v>
      </c>
      <c r="L67" s="39">
        <v>7819</v>
      </c>
      <c r="M67" s="40">
        <f t="shared" si="17"/>
        <v>2.516076632376716E-3</v>
      </c>
      <c r="N67" s="1">
        <f t="shared" si="18"/>
        <v>287497.46971389453</v>
      </c>
      <c r="O67" s="43">
        <v>1575</v>
      </c>
      <c r="P67" s="43">
        <v>1057.5</v>
      </c>
      <c r="Q67" s="43">
        <f t="shared" si="19"/>
        <v>2103.75</v>
      </c>
      <c r="R67" s="44">
        <f t="shared" si="20"/>
        <v>2.245957276901577E-3</v>
      </c>
      <c r="S67" s="32">
        <f t="shared" si="21"/>
        <v>256632.49914004788</v>
      </c>
      <c r="T67" s="46">
        <f t="shared" si="22"/>
        <v>544129.96885394235</v>
      </c>
      <c r="U67" s="5">
        <f t="shared" si="23"/>
        <v>32.359795947305521</v>
      </c>
      <c r="V67" s="59">
        <v>54930109.670000009</v>
      </c>
      <c r="W67" s="58">
        <f t="shared" si="24"/>
        <v>5.1473449934584838</v>
      </c>
      <c r="X67" s="44">
        <f t="shared" si="25"/>
        <v>3.1579310534669541E-3</v>
      </c>
      <c r="Y67" s="100">
        <f t="shared" si="26"/>
        <v>3266.732659530182</v>
      </c>
      <c r="Z67" s="32">
        <f t="shared" si="27"/>
        <v>1713993.9361969947</v>
      </c>
      <c r="AA67" s="63">
        <v>16798125.140999999</v>
      </c>
      <c r="AB67" s="58">
        <f t="shared" si="28"/>
        <v>16.831891810943379</v>
      </c>
      <c r="AC67" s="58">
        <f t="shared" si="29"/>
        <v>2.887116627710132E-3</v>
      </c>
      <c r="AD67" s="105">
        <f t="shared" si="30"/>
        <v>998.99644014272963</v>
      </c>
      <c r="AE67" s="5">
        <f t="shared" si="31"/>
        <v>923701.70248819957</v>
      </c>
      <c r="AF67" s="46">
        <f t="shared" si="32"/>
        <v>2637695.6386851943</v>
      </c>
      <c r="AG67" s="67">
        <f t="shared" si="33"/>
        <v>156.86563417693691</v>
      </c>
      <c r="AH67" s="70">
        <v>13151.8141</v>
      </c>
      <c r="AI67" s="40">
        <f t="shared" si="34"/>
        <v>1.4005610374547114E-2</v>
      </c>
      <c r="AJ67" s="5">
        <f t="shared" si="35"/>
        <v>2400529.7419323646</v>
      </c>
      <c r="AK67" s="46">
        <f t="shared" si="36"/>
        <v>2400529.7419323646</v>
      </c>
      <c r="AL67" s="5">
        <f t="shared" si="37"/>
        <v>142.76120974917424</v>
      </c>
      <c r="AM67" s="74">
        <v>2768.4444444444443</v>
      </c>
      <c r="AN67" s="44">
        <f t="shared" si="38"/>
        <v>3.0798092214180243E-3</v>
      </c>
      <c r="AO67" s="5">
        <f t="shared" si="39"/>
        <v>87975.774409414269</v>
      </c>
      <c r="AP67" s="108">
        <v>21</v>
      </c>
      <c r="AQ67" s="77">
        <f t="shared" si="40"/>
        <v>2.3783457284155701E-3</v>
      </c>
      <c r="AR67" s="32">
        <f t="shared" si="41"/>
        <v>203821.52241058563</v>
      </c>
      <c r="AS67" s="36">
        <v>80.25</v>
      </c>
      <c r="AT67" s="81">
        <f t="shared" si="42"/>
        <v>1.4416102921693456E-3</v>
      </c>
      <c r="AU67" s="6">
        <f t="shared" si="43"/>
        <v>164724.43882628961</v>
      </c>
      <c r="AV67" s="110">
        <v>57.555555555555557</v>
      </c>
      <c r="AW67" s="77">
        <f t="shared" si="44"/>
        <v>1.5320072696406724E-3</v>
      </c>
      <c r="AX67" s="73">
        <f t="shared" si="45"/>
        <v>175053.57664282777</v>
      </c>
      <c r="AY67" s="86">
        <v>144</v>
      </c>
      <c r="AZ67" s="77">
        <f t="shared" si="46"/>
        <v>1.5536494578410746E-3</v>
      </c>
      <c r="BA67" s="73">
        <f t="shared" si="47"/>
        <v>133145.99051186274</v>
      </c>
      <c r="BB67" s="46">
        <f t="shared" si="48"/>
        <v>764721.30280098005</v>
      </c>
      <c r="BC67" s="67">
        <f t="shared" si="49"/>
        <v>45.478519345880464</v>
      </c>
      <c r="BD67" s="93">
        <f t="shared" si="50"/>
        <v>6347076.6522724824</v>
      </c>
      <c r="BE67" s="1">
        <v>2842060</v>
      </c>
      <c r="BF67" s="1">
        <f t="shared" si="51"/>
        <v>0</v>
      </c>
      <c r="BG67" s="1">
        <f t="shared" si="52"/>
        <v>3505016.6522724824</v>
      </c>
      <c r="BH67" s="87">
        <f t="shared" si="53"/>
        <v>2.5323449684017461E-3</v>
      </c>
      <c r="BI67" s="1">
        <f t="shared" si="54"/>
        <v>-1264.7820133812006</v>
      </c>
      <c r="BJ67" s="93">
        <f t="shared" si="55"/>
        <v>6345811.8702591015</v>
      </c>
      <c r="BK67" s="91">
        <v>8</v>
      </c>
      <c r="BL67" s="5">
        <f t="shared" si="56"/>
        <v>0</v>
      </c>
      <c r="BM67" s="139">
        <v>1354</v>
      </c>
      <c r="BN67" s="32">
        <f t="shared" si="57"/>
        <v>0</v>
      </c>
      <c r="BO67" s="46">
        <f t="shared" si="58"/>
        <v>6345811.8702591015</v>
      </c>
      <c r="BP67" s="5">
        <f t="shared" si="59"/>
        <v>6345811.8702591015</v>
      </c>
      <c r="BQ67" s="96">
        <f t="shared" si="60"/>
        <v>2.2533999728979221E-3</v>
      </c>
      <c r="BR67" s="67">
        <f t="shared" si="61"/>
        <v>13270.199368122487</v>
      </c>
      <c r="BS67" s="97">
        <f t="shared" si="64"/>
        <v>6359082</v>
      </c>
      <c r="BT67" s="99">
        <f t="shared" si="62"/>
        <v>378.17912578055308</v>
      </c>
    </row>
    <row r="68" spans="1:72" ht="15.6" x14ac:dyDescent="0.3">
      <c r="A68" s="3" t="s">
        <v>372</v>
      </c>
      <c r="B68" s="13" t="s">
        <v>73</v>
      </c>
      <c r="C68" s="36">
        <v>43732</v>
      </c>
      <c r="D68" s="25">
        <v>0</v>
      </c>
      <c r="E68" s="28">
        <v>0</v>
      </c>
      <c r="F68" s="4">
        <v>0</v>
      </c>
      <c r="G68" s="28">
        <v>0</v>
      </c>
      <c r="H68" s="28">
        <v>0</v>
      </c>
      <c r="I68" s="4">
        <v>0</v>
      </c>
      <c r="J68" s="28">
        <f t="shared" si="15"/>
        <v>0</v>
      </c>
      <c r="K68" s="49">
        <f t="shared" si="16"/>
        <v>0</v>
      </c>
      <c r="L68" s="39">
        <v>18324</v>
      </c>
      <c r="M68" s="40">
        <f t="shared" si="17"/>
        <v>5.8964814185536434E-3</v>
      </c>
      <c r="N68" s="1">
        <f t="shared" si="18"/>
        <v>673756.69971062825</v>
      </c>
      <c r="O68" s="43">
        <v>2808</v>
      </c>
      <c r="P68" s="43">
        <v>1988.5</v>
      </c>
      <c r="Q68" s="43">
        <f t="shared" si="19"/>
        <v>3802.25</v>
      </c>
      <c r="R68" s="44">
        <f t="shared" si="20"/>
        <v>4.059270852572322E-3</v>
      </c>
      <c r="S68" s="32">
        <f t="shared" si="21"/>
        <v>463829.31425086025</v>
      </c>
      <c r="T68" s="46">
        <f t="shared" si="22"/>
        <v>1137586.0139614884</v>
      </c>
      <c r="U68" s="5">
        <f t="shared" si="23"/>
        <v>26.012668388399533</v>
      </c>
      <c r="V68" s="59">
        <v>232915070.56999999</v>
      </c>
      <c r="W68" s="58">
        <f t="shared" si="24"/>
        <v>8.2110952259107819</v>
      </c>
      <c r="X68" s="44">
        <f t="shared" si="25"/>
        <v>5.0375625938869862E-3</v>
      </c>
      <c r="Y68" s="100">
        <f t="shared" si="26"/>
        <v>5325.964295481569</v>
      </c>
      <c r="Z68" s="32">
        <f t="shared" si="27"/>
        <v>2734179.9402668471</v>
      </c>
      <c r="AA68" s="63">
        <v>60393297.626999997</v>
      </c>
      <c r="AB68" s="58">
        <f t="shared" si="28"/>
        <v>31.667219694010967</v>
      </c>
      <c r="AC68" s="58">
        <f t="shared" si="29"/>
        <v>5.431769497976865E-3</v>
      </c>
      <c r="AD68" s="105">
        <f t="shared" si="30"/>
        <v>1380.9864087395956</v>
      </c>
      <c r="AE68" s="5">
        <f t="shared" si="31"/>
        <v>1737835.8340806335</v>
      </c>
      <c r="AF68" s="46">
        <f t="shared" si="32"/>
        <v>4472015.7743474804</v>
      </c>
      <c r="AG68" s="67">
        <f t="shared" si="33"/>
        <v>102.25957592489436</v>
      </c>
      <c r="AH68" s="70">
        <v>2290.2864</v>
      </c>
      <c r="AI68" s="40">
        <f t="shared" si="34"/>
        <v>2.4389683978671933E-3</v>
      </c>
      <c r="AJ68" s="5">
        <f t="shared" si="35"/>
        <v>418033.63239016623</v>
      </c>
      <c r="AK68" s="46">
        <f t="shared" si="36"/>
        <v>418033.63239016623</v>
      </c>
      <c r="AL68" s="5">
        <f t="shared" si="37"/>
        <v>9.5589872951195058</v>
      </c>
      <c r="AM68" s="74">
        <v>4233.916666666667</v>
      </c>
      <c r="AN68" s="44">
        <f t="shared" si="38"/>
        <v>4.7101019559495578E-3</v>
      </c>
      <c r="AO68" s="5">
        <f t="shared" si="39"/>
        <v>134545.62842407823</v>
      </c>
      <c r="AP68" s="108">
        <v>35.666666666666664</v>
      </c>
      <c r="AQ68" s="77">
        <f t="shared" si="40"/>
        <v>4.0394125863566022E-3</v>
      </c>
      <c r="AR68" s="32">
        <f t="shared" si="41"/>
        <v>346173.06187194691</v>
      </c>
      <c r="AS68" s="36">
        <v>257.25</v>
      </c>
      <c r="AT68" s="81">
        <f t="shared" si="42"/>
        <v>4.6212367309727623E-3</v>
      </c>
      <c r="AU68" s="6">
        <f t="shared" si="43"/>
        <v>528041.89268614328</v>
      </c>
      <c r="AV68" s="110">
        <v>144.08333333333334</v>
      </c>
      <c r="AW68" s="77">
        <f t="shared" si="44"/>
        <v>3.8351938743369533E-3</v>
      </c>
      <c r="AX68" s="73">
        <f t="shared" si="45"/>
        <v>438225.33882545732</v>
      </c>
      <c r="AY68" s="86">
        <v>469</v>
      </c>
      <c r="AZ68" s="77">
        <f t="shared" si="46"/>
        <v>5.0601499703296108E-3</v>
      </c>
      <c r="BA68" s="73">
        <f t="shared" si="47"/>
        <v>433649.09409766406</v>
      </c>
      <c r="BB68" s="46">
        <f t="shared" si="48"/>
        <v>1880635.0159052899</v>
      </c>
      <c r="BC68" s="67">
        <f t="shared" si="49"/>
        <v>43.003636145277824</v>
      </c>
      <c r="BD68" s="93">
        <f t="shared" si="50"/>
        <v>7908270.4366044253</v>
      </c>
      <c r="BE68" s="1">
        <v>5059123</v>
      </c>
      <c r="BF68" s="1">
        <f t="shared" si="51"/>
        <v>0</v>
      </c>
      <c r="BG68" s="1">
        <f t="shared" si="52"/>
        <v>2849147.4366044253</v>
      </c>
      <c r="BH68" s="87">
        <f t="shared" si="53"/>
        <v>2.0584849919734558E-3</v>
      </c>
      <c r="BI68" s="1">
        <f t="shared" si="54"/>
        <v>-1028.1122142321535</v>
      </c>
      <c r="BJ68" s="93">
        <f t="shared" si="55"/>
        <v>7907242.3243901934</v>
      </c>
      <c r="BK68" s="91">
        <v>6.9</v>
      </c>
      <c r="BL68" s="5">
        <f t="shared" si="56"/>
        <v>0</v>
      </c>
      <c r="BM68" s="139">
        <v>740</v>
      </c>
      <c r="BN68" s="32">
        <f t="shared" si="57"/>
        <v>0</v>
      </c>
      <c r="BO68" s="46">
        <f t="shared" si="58"/>
        <v>7907242.3243901934</v>
      </c>
      <c r="BP68" s="5">
        <f t="shared" si="59"/>
        <v>7907242.3243901934</v>
      </c>
      <c r="BQ68" s="96">
        <f t="shared" si="60"/>
        <v>2.8078644630148233E-3</v>
      </c>
      <c r="BR68" s="67">
        <f t="shared" si="61"/>
        <v>16535.422770487799</v>
      </c>
      <c r="BS68" s="97">
        <f t="shared" si="64"/>
        <v>7923778</v>
      </c>
      <c r="BT68" s="99">
        <f t="shared" si="62"/>
        <v>181.18947224000732</v>
      </c>
    </row>
    <row r="69" spans="1:72" ht="15.6" x14ac:dyDescent="0.3">
      <c r="A69" s="3" t="s">
        <v>580</v>
      </c>
      <c r="B69" s="13" t="s">
        <v>283</v>
      </c>
      <c r="C69" s="36">
        <v>20819</v>
      </c>
      <c r="D69" s="25">
        <v>0</v>
      </c>
      <c r="E69" s="28">
        <v>0</v>
      </c>
      <c r="F69" s="4">
        <v>0</v>
      </c>
      <c r="G69" s="28">
        <v>0</v>
      </c>
      <c r="H69" s="28">
        <v>0</v>
      </c>
      <c r="I69" s="4">
        <v>0</v>
      </c>
      <c r="J69" s="28">
        <f t="shared" si="15"/>
        <v>0</v>
      </c>
      <c r="K69" s="49">
        <f t="shared" si="16"/>
        <v>0</v>
      </c>
      <c r="L69" s="39">
        <v>7132</v>
      </c>
      <c r="M69" s="40">
        <f t="shared" si="17"/>
        <v>2.2950068476928938E-3</v>
      </c>
      <c r="N69" s="1">
        <f t="shared" si="18"/>
        <v>262237.10883738275</v>
      </c>
      <c r="O69" s="43">
        <v>1784</v>
      </c>
      <c r="P69" s="43">
        <v>679</v>
      </c>
      <c r="Q69" s="43">
        <f t="shared" si="19"/>
        <v>2123.5</v>
      </c>
      <c r="R69" s="44">
        <f t="shared" si="20"/>
        <v>2.267042318479144E-3</v>
      </c>
      <c r="S69" s="32">
        <f t="shared" si="21"/>
        <v>259041.76443203411</v>
      </c>
      <c r="T69" s="46">
        <f t="shared" si="22"/>
        <v>521278.87326941686</v>
      </c>
      <c r="U69" s="5">
        <f t="shared" si="23"/>
        <v>25.038612482319845</v>
      </c>
      <c r="V69" s="59">
        <v>61375068.600000001</v>
      </c>
      <c r="W69" s="58">
        <f t="shared" si="24"/>
        <v>7.0620004325339361</v>
      </c>
      <c r="X69" s="44">
        <f t="shared" si="25"/>
        <v>4.3325851470685673E-3</v>
      </c>
      <c r="Y69" s="100">
        <f t="shared" si="26"/>
        <v>2948.031538498487</v>
      </c>
      <c r="Z69" s="32">
        <f t="shared" si="27"/>
        <v>2351547.4354577763</v>
      </c>
      <c r="AA69" s="63">
        <v>20071857.671999998</v>
      </c>
      <c r="AB69" s="58">
        <f t="shared" si="28"/>
        <v>21.593953488651461</v>
      </c>
      <c r="AC69" s="58">
        <f t="shared" si="29"/>
        <v>3.7039367217505084E-3</v>
      </c>
      <c r="AD69" s="105">
        <f t="shared" si="30"/>
        <v>964.1124776406167</v>
      </c>
      <c r="AE69" s="5">
        <f t="shared" si="31"/>
        <v>1185034.4468082946</v>
      </c>
      <c r="AF69" s="46">
        <f t="shared" si="32"/>
        <v>3536581.8822660707</v>
      </c>
      <c r="AG69" s="67">
        <f t="shared" si="33"/>
        <v>169.87280283712334</v>
      </c>
      <c r="AH69" s="70">
        <v>4656.826</v>
      </c>
      <c r="AI69" s="40">
        <f t="shared" si="34"/>
        <v>4.9591402404373054E-3</v>
      </c>
      <c r="AJ69" s="5">
        <f t="shared" si="35"/>
        <v>849985.35038629582</v>
      </c>
      <c r="AK69" s="46">
        <f t="shared" si="36"/>
        <v>849985.35038629582</v>
      </c>
      <c r="AL69" s="5">
        <f t="shared" si="37"/>
        <v>40.827386060151582</v>
      </c>
      <c r="AM69" s="74">
        <v>3069.25</v>
      </c>
      <c r="AN69" s="44">
        <f t="shared" si="38"/>
        <v>3.4144461420587352E-3</v>
      </c>
      <c r="AO69" s="5">
        <f t="shared" si="39"/>
        <v>97534.789310276639</v>
      </c>
      <c r="AP69" s="108">
        <v>24.666666666666668</v>
      </c>
      <c r="AQ69" s="77">
        <f t="shared" si="40"/>
        <v>2.7936124429008284E-3</v>
      </c>
      <c r="AR69" s="32">
        <f t="shared" si="41"/>
        <v>239409.40727592597</v>
      </c>
      <c r="AS69" s="36">
        <v>238.16666666666666</v>
      </c>
      <c r="AT69" s="81">
        <f t="shared" si="42"/>
        <v>4.2784238992938624E-3</v>
      </c>
      <c r="AU69" s="6">
        <f t="shared" si="43"/>
        <v>488870.66060803283</v>
      </c>
      <c r="AV69" s="110">
        <v>48.75</v>
      </c>
      <c r="AW69" s="77">
        <f t="shared" si="44"/>
        <v>1.2976219875576156E-3</v>
      </c>
      <c r="AX69" s="73">
        <f t="shared" si="45"/>
        <v>148271.73118154571</v>
      </c>
      <c r="AY69" s="86">
        <v>210</v>
      </c>
      <c r="AZ69" s="77">
        <f t="shared" si="46"/>
        <v>2.2657387926849006E-3</v>
      </c>
      <c r="BA69" s="73">
        <f t="shared" si="47"/>
        <v>194171.23616313317</v>
      </c>
      <c r="BB69" s="46">
        <f t="shared" si="48"/>
        <v>1168257.8245389143</v>
      </c>
      <c r="BC69" s="67">
        <f t="shared" si="49"/>
        <v>56.114982685955823</v>
      </c>
      <c r="BD69" s="93">
        <f t="shared" si="50"/>
        <v>6076103.930460698</v>
      </c>
      <c r="BE69" s="1">
        <v>2748584</v>
      </c>
      <c r="BF69" s="1">
        <f t="shared" si="51"/>
        <v>0</v>
      </c>
      <c r="BG69" s="1">
        <f t="shared" si="52"/>
        <v>3327519.930460698</v>
      </c>
      <c r="BH69" s="87">
        <f t="shared" si="53"/>
        <v>2.4041050839788136E-3</v>
      </c>
      <c r="BI69" s="1">
        <f t="shared" si="54"/>
        <v>-1200.7324856746432</v>
      </c>
      <c r="BJ69" s="93">
        <f t="shared" si="55"/>
        <v>6074903.1979750236</v>
      </c>
      <c r="BK69" s="91">
        <v>8</v>
      </c>
      <c r="BL69" s="5">
        <f t="shared" si="56"/>
        <v>0</v>
      </c>
      <c r="BM69" s="139">
        <v>810</v>
      </c>
      <c r="BN69" s="32">
        <f t="shared" si="57"/>
        <v>0</v>
      </c>
      <c r="BO69" s="46">
        <f t="shared" si="58"/>
        <v>6074903.1979750236</v>
      </c>
      <c r="BP69" s="5">
        <f t="shared" si="59"/>
        <v>6074903.1979750236</v>
      </c>
      <c r="BQ69" s="96">
        <f t="shared" si="60"/>
        <v>2.1572002103988444E-3</v>
      </c>
      <c r="BR69" s="67">
        <f t="shared" si="61"/>
        <v>12703.682086289438</v>
      </c>
      <c r="BS69" s="97">
        <f t="shared" si="64"/>
        <v>6087607</v>
      </c>
      <c r="BT69" s="99">
        <f t="shared" si="62"/>
        <v>292.40631154234114</v>
      </c>
    </row>
    <row r="70" spans="1:72" ht="15.6" x14ac:dyDescent="0.3">
      <c r="A70" s="3" t="s">
        <v>396</v>
      </c>
      <c r="B70" s="13" t="s">
        <v>97</v>
      </c>
      <c r="C70" s="36">
        <v>5699</v>
      </c>
      <c r="D70" s="25">
        <v>0</v>
      </c>
      <c r="E70" s="28">
        <v>0</v>
      </c>
      <c r="F70" s="4">
        <v>0</v>
      </c>
      <c r="G70" s="28">
        <v>0</v>
      </c>
      <c r="H70" s="28">
        <v>0</v>
      </c>
      <c r="I70" s="4">
        <v>0</v>
      </c>
      <c r="J70" s="28">
        <f t="shared" si="15"/>
        <v>0</v>
      </c>
      <c r="K70" s="49">
        <f t="shared" si="16"/>
        <v>0</v>
      </c>
      <c r="L70" s="39">
        <v>4680</v>
      </c>
      <c r="M70" s="40">
        <f t="shared" si="17"/>
        <v>1.5059775725186123E-3</v>
      </c>
      <c r="N70" s="1">
        <f t="shared" si="18"/>
        <v>172079.31426794044</v>
      </c>
      <c r="O70" s="43">
        <v>0</v>
      </c>
      <c r="P70" s="43">
        <v>62</v>
      </c>
      <c r="Q70" s="43">
        <f t="shared" si="19"/>
        <v>31</v>
      </c>
      <c r="R70" s="44">
        <f t="shared" si="20"/>
        <v>3.3095508298965602E-5</v>
      </c>
      <c r="S70" s="32">
        <f t="shared" si="21"/>
        <v>3781.6315975479424</v>
      </c>
      <c r="T70" s="46">
        <f t="shared" si="22"/>
        <v>175860.94586548838</v>
      </c>
      <c r="U70" s="5">
        <f t="shared" si="23"/>
        <v>30.858211241531563</v>
      </c>
      <c r="V70" s="59">
        <v>19157419.5</v>
      </c>
      <c r="W70" s="58">
        <f t="shared" si="24"/>
        <v>1.6953536461421643</v>
      </c>
      <c r="X70" s="44">
        <f t="shared" si="25"/>
        <v>1.0401109567290843E-3</v>
      </c>
      <c r="Y70" s="100">
        <f t="shared" si="26"/>
        <v>3361.5405334269171</v>
      </c>
      <c r="Z70" s="32">
        <f t="shared" si="27"/>
        <v>564529.06748819258</v>
      </c>
      <c r="AA70" s="63">
        <v>12041616.005999999</v>
      </c>
      <c r="AB70" s="58">
        <f t="shared" si="28"/>
        <v>2.6971962055439089</v>
      </c>
      <c r="AC70" s="58">
        <f t="shared" si="29"/>
        <v>4.6264080714680214E-4</v>
      </c>
      <c r="AD70" s="105">
        <f t="shared" si="30"/>
        <v>2112.9349019126162</v>
      </c>
      <c r="AE70" s="5">
        <f t="shared" si="31"/>
        <v>148016.91663594314</v>
      </c>
      <c r="AF70" s="46">
        <f t="shared" si="32"/>
        <v>712545.98412413569</v>
      </c>
      <c r="AG70" s="67">
        <f t="shared" si="33"/>
        <v>125.03000247835334</v>
      </c>
      <c r="AH70" s="70">
        <v>43.828400000000002</v>
      </c>
      <c r="AI70" s="40">
        <f t="shared" si="34"/>
        <v>4.667367475486144E-5</v>
      </c>
      <c r="AJ70" s="5">
        <f t="shared" si="35"/>
        <v>7999.7616253797605</v>
      </c>
      <c r="AK70" s="46">
        <f t="shared" si="36"/>
        <v>7999.7616253797605</v>
      </c>
      <c r="AL70" s="5">
        <f t="shared" si="37"/>
        <v>1.4037132172977296</v>
      </c>
      <c r="AM70" s="74">
        <v>840.94444444444446</v>
      </c>
      <c r="AN70" s="44">
        <f t="shared" si="38"/>
        <v>9.3552480704375981E-4</v>
      </c>
      <c r="AO70" s="5">
        <f t="shared" si="39"/>
        <v>26723.577163977043</v>
      </c>
      <c r="AP70" s="108">
        <v>4.666666666666667</v>
      </c>
      <c r="AQ70" s="77">
        <f t="shared" si="40"/>
        <v>5.2852127298123777E-4</v>
      </c>
      <c r="AR70" s="32">
        <f t="shared" si="41"/>
        <v>45293.6716467968</v>
      </c>
      <c r="AS70" s="36">
        <v>41.583333333333336</v>
      </c>
      <c r="AT70" s="81">
        <f t="shared" si="42"/>
        <v>7.4700263322170671E-4</v>
      </c>
      <c r="AU70" s="6">
        <f t="shared" si="43"/>
        <v>85355.654178939265</v>
      </c>
      <c r="AV70" s="110">
        <v>42.055555555555557</v>
      </c>
      <c r="AW70" s="77">
        <f t="shared" si="44"/>
        <v>1.1194300223146612E-3</v>
      </c>
      <c r="AX70" s="73">
        <f t="shared" si="45"/>
        <v>127910.76980561837</v>
      </c>
      <c r="AY70" s="86">
        <v>77</v>
      </c>
      <c r="AZ70" s="77">
        <f t="shared" si="46"/>
        <v>8.307708906511302E-4</v>
      </c>
      <c r="BA70" s="73">
        <f t="shared" si="47"/>
        <v>71196.119926482163</v>
      </c>
      <c r="BB70" s="46">
        <f t="shared" si="48"/>
        <v>356479.79272181366</v>
      </c>
      <c r="BC70" s="67">
        <f t="shared" si="49"/>
        <v>62.551288422848508</v>
      </c>
      <c r="BD70" s="93">
        <f t="shared" si="50"/>
        <v>1252886.4843368176</v>
      </c>
      <c r="BE70" s="1">
        <v>701443</v>
      </c>
      <c r="BF70" s="1">
        <f t="shared" si="51"/>
        <v>0</v>
      </c>
      <c r="BG70" s="1">
        <f t="shared" si="52"/>
        <v>551443.48433681764</v>
      </c>
      <c r="BH70" s="87">
        <f t="shared" si="53"/>
        <v>3.9841326631440686E-4</v>
      </c>
      <c r="BI70" s="1">
        <f t="shared" si="54"/>
        <v>-198.98787069478499</v>
      </c>
      <c r="BJ70" s="93">
        <f t="shared" si="55"/>
        <v>1252687.4964661228</v>
      </c>
      <c r="BK70" s="91">
        <v>7</v>
      </c>
      <c r="BL70" s="5">
        <f t="shared" si="56"/>
        <v>0</v>
      </c>
      <c r="BM70" s="139">
        <v>724</v>
      </c>
      <c r="BN70" s="32">
        <f t="shared" si="57"/>
        <v>0</v>
      </c>
      <c r="BO70" s="46">
        <f t="shared" si="58"/>
        <v>1252687.4964661228</v>
      </c>
      <c r="BP70" s="5">
        <f t="shared" si="59"/>
        <v>1252687.4964661228</v>
      </c>
      <c r="BQ70" s="96">
        <f t="shared" si="60"/>
        <v>4.4482975989502049E-4</v>
      </c>
      <c r="BR70" s="67">
        <f t="shared" si="61"/>
        <v>2619.5880312759641</v>
      </c>
      <c r="BS70" s="97">
        <f t="shared" si="64"/>
        <v>1255307</v>
      </c>
      <c r="BT70" s="99">
        <f t="shared" si="62"/>
        <v>220.26794174416565</v>
      </c>
    </row>
    <row r="71" spans="1:72" ht="15.6" x14ac:dyDescent="0.3">
      <c r="A71" s="2" t="s">
        <v>334</v>
      </c>
      <c r="B71" s="13" t="s">
        <v>35</v>
      </c>
      <c r="C71" s="36">
        <v>17714</v>
      </c>
      <c r="D71" s="25">
        <v>0</v>
      </c>
      <c r="E71" s="28">
        <v>0</v>
      </c>
      <c r="F71" s="4">
        <v>0</v>
      </c>
      <c r="G71" s="28">
        <v>0</v>
      </c>
      <c r="H71" s="28">
        <v>0</v>
      </c>
      <c r="I71" s="4">
        <v>0</v>
      </c>
      <c r="J71" s="28">
        <f t="shared" ref="J71:J134" si="65">SUM(D71:I71)</f>
        <v>0</v>
      </c>
      <c r="K71" s="49">
        <f t="shared" ref="K71:K134" si="66">J71/C71</f>
        <v>0</v>
      </c>
      <c r="L71" s="39">
        <v>7533</v>
      </c>
      <c r="M71" s="40">
        <f t="shared" ref="M71:M134" si="67">L71/$L$6</f>
        <v>2.4240446696116896E-3</v>
      </c>
      <c r="N71" s="1">
        <f t="shared" ref="N71:N134" si="68">$N$6*M71</f>
        <v>276981.51161974261</v>
      </c>
      <c r="O71" s="43">
        <v>1698</v>
      </c>
      <c r="P71" s="43">
        <v>0</v>
      </c>
      <c r="Q71" s="43">
        <f t="shared" ref="Q71:Q134" si="69">O71+P71/2</f>
        <v>1698</v>
      </c>
      <c r="R71" s="44">
        <f t="shared" ref="R71:R134" si="70">Q71/$Q$6</f>
        <v>1.8127797771497936E-3</v>
      </c>
      <c r="S71" s="32">
        <f t="shared" ref="S71:S134" si="71">$S$6*R71</f>
        <v>207135.82105278733</v>
      </c>
      <c r="T71" s="46">
        <f t="shared" ref="T71:T134" si="72">N71+S71</f>
        <v>484117.33267252997</v>
      </c>
      <c r="U71" s="5">
        <f t="shared" ref="U71:U134" si="73">T71/C71</f>
        <v>27.329645064498699</v>
      </c>
      <c r="V71" s="59">
        <v>85949832.659999996</v>
      </c>
      <c r="W71" s="58">
        <f t="shared" ref="W71:W134" si="74">C71*C71/V71</f>
        <v>3.6508017094259229</v>
      </c>
      <c r="X71" s="44">
        <f t="shared" ref="X71:X134" si="75">W71/$W$6</f>
        <v>2.2397916018642608E-3</v>
      </c>
      <c r="Y71" s="100">
        <f t="shared" ref="Y71:Y134" si="76">V71/C71</f>
        <v>4852.084941853901</v>
      </c>
      <c r="Z71" s="32">
        <f t="shared" ref="Z71:Z134" si="77">$Z$6*X71</f>
        <v>1215665.9404345255</v>
      </c>
      <c r="AA71" s="63">
        <v>24810681.348000001</v>
      </c>
      <c r="AB71" s="58">
        <f t="shared" ref="AB71:AB134" si="78">C71*C71/AA71</f>
        <v>12.64720591904641</v>
      </c>
      <c r="AC71" s="58">
        <f t="shared" ref="AC71:AC134" si="79">AB71/$AB$6</f>
        <v>2.1693318203966278E-3</v>
      </c>
      <c r="AD71" s="105">
        <f t="shared" ref="AD71:AD134" si="80">AA71/C71</f>
        <v>1400.6255700575816</v>
      </c>
      <c r="AE71" s="5">
        <f t="shared" ref="AE71:AE134" si="81">$AE$6*AC71</f>
        <v>694054.22577316617</v>
      </c>
      <c r="AF71" s="46">
        <f t="shared" ref="AF71:AF134" si="82">Z71+AE71</f>
        <v>1909720.1662076917</v>
      </c>
      <c r="AG71" s="67">
        <f t="shared" ref="AG71:AG134" si="83">AF71/C71</f>
        <v>107.80852242337652</v>
      </c>
      <c r="AH71" s="70">
        <v>1205.6881000000001</v>
      </c>
      <c r="AI71" s="40">
        <f t="shared" ref="AI71:AI134" si="84">AH71/$AH$6</f>
        <v>1.2839595840871869E-3</v>
      </c>
      <c r="AJ71" s="5">
        <f t="shared" ref="AJ71:AJ134" si="85">$AJ$6*AI71</f>
        <v>220067.75046675297</v>
      </c>
      <c r="AK71" s="46">
        <f t="shared" ref="AK71:AK134" si="86">AJ71</f>
        <v>220067.75046675297</v>
      </c>
      <c r="AL71" s="5">
        <f t="shared" ref="AL71:AL134" si="87">AK71/C71</f>
        <v>12.423379838927005</v>
      </c>
      <c r="AM71" s="74">
        <v>2082.9444444444443</v>
      </c>
      <c r="AN71" s="44">
        <f t="shared" ref="AN71:AN134" si="88">AM71/$AM$6</f>
        <v>2.3172115736600175E-3</v>
      </c>
      <c r="AO71" s="5">
        <f t="shared" ref="AO71:AO134" si="89">AN71*$AO$6</f>
        <v>66191.919046640105</v>
      </c>
      <c r="AP71" s="108">
        <v>20</v>
      </c>
      <c r="AQ71" s="77">
        <f t="shared" ref="AQ71:AQ134" si="90">AP71/$AP$6</f>
        <v>2.2650911699195904E-3</v>
      </c>
      <c r="AR71" s="32">
        <f t="shared" ref="AR71:AR134" si="91">AQ71*$AR$6</f>
        <v>194115.73562912917</v>
      </c>
      <c r="AS71" s="36">
        <v>108.58333333333333</v>
      </c>
      <c r="AT71" s="81">
        <f t="shared" ref="AT71:AT134" si="92">AS71/$AS$6</f>
        <v>1.950590042260288E-3</v>
      </c>
      <c r="AU71" s="6">
        <f t="shared" ref="AU71:AU134" si="93">AT71*$AU$6</f>
        <v>222882.59999029629</v>
      </c>
      <c r="AV71" s="110">
        <v>60.055555555555557</v>
      </c>
      <c r="AW71" s="77">
        <f t="shared" ref="AW71:AW134" si="94">AV71/$AV$6</f>
        <v>1.5985519869513192E-3</v>
      </c>
      <c r="AX71" s="73">
        <f t="shared" ref="AX71:AX134" si="95">$AX$6*AW71</f>
        <v>182657.2551649583</v>
      </c>
      <c r="AY71" s="86">
        <v>260</v>
      </c>
      <c r="AZ71" s="77">
        <f t="shared" ref="AZ71:AZ134" si="96">AY71/$AY$6</f>
        <v>2.8052004099908294E-3</v>
      </c>
      <c r="BA71" s="73">
        <f t="shared" ref="BA71:BA134" si="97">AZ71*$BA$6</f>
        <v>240402.48286864109</v>
      </c>
      <c r="BB71" s="46">
        <f t="shared" ref="BB71:BB134" si="98">BA71+AX71+AU71+AR71+AO71</f>
        <v>906249.99269966502</v>
      </c>
      <c r="BC71" s="67">
        <f t="shared" ref="BC71:BC134" si="99">BB71/C71</f>
        <v>51.160098944318904</v>
      </c>
      <c r="BD71" s="93">
        <f t="shared" ref="BD71:BD134" si="100">J71+T71+AF71+AK71+BB71</f>
        <v>3520155.2420466393</v>
      </c>
      <c r="BE71" s="1">
        <v>1863197</v>
      </c>
      <c r="BF71" s="1">
        <f t="shared" ref="BF71:BF134" si="101">IF(BD71&gt;BE71,0,BE71-BD71)</f>
        <v>0</v>
      </c>
      <c r="BG71" s="1">
        <f t="shared" ref="BG71:BG134" si="102">IF(BD71&lt;BE71,0,BD71-BE71)</f>
        <v>1656958.2420466393</v>
      </c>
      <c r="BH71" s="87">
        <f t="shared" ref="BH71:BH134" si="103">BG71/$BG$6</f>
        <v>1.1971383543579268E-3</v>
      </c>
      <c r="BI71" s="1">
        <f t="shared" ref="BI71:BI134" si="104">$BI$6*BH71</f>
        <v>-597.91184732477063</v>
      </c>
      <c r="BJ71" s="93">
        <f t="shared" ref="BJ71:BJ134" si="105">BD71+BF71+BI71</f>
        <v>3519557.3301993147</v>
      </c>
      <c r="BK71" s="91">
        <v>6.5</v>
      </c>
      <c r="BL71" s="5">
        <f t="shared" ref="BL71:BL134" si="106">IF(BK71&gt;=5,0,BJ71*(5-BK71)/5*-0.25)</f>
        <v>0</v>
      </c>
      <c r="BM71" s="139">
        <v>724.18</v>
      </c>
      <c r="BN71" s="32">
        <f t="shared" ref="BN71:BN134" si="107">IF(BM71&gt;=441,0,BJ71*(441-BM71)/441*-0.25)</f>
        <v>0</v>
      </c>
      <c r="BO71" s="46">
        <f t="shared" ref="BO71:BO134" si="108">BJ71+BL71+BN71</f>
        <v>3519557.3301993147</v>
      </c>
      <c r="BP71" s="5">
        <f t="shared" ref="BP71:BP134" si="109">IF(BK71&lt;5,0,IF(BM71&lt;441,0,IF(BF71&lt;&gt;0,0,BO71)))</f>
        <v>3519557.3301993147</v>
      </c>
      <c r="BQ71" s="96">
        <f t="shared" ref="BQ71:BQ134" si="110">BP71/$BP$6</f>
        <v>1.249796015802781E-3</v>
      </c>
      <c r="BR71" s="67">
        <f t="shared" ref="BR71:BR134" si="111">$BR$6*BQ71</f>
        <v>7360.0082092214352</v>
      </c>
      <c r="BS71" s="97">
        <f t="shared" si="64"/>
        <v>3526917</v>
      </c>
      <c r="BT71" s="99">
        <f t="shared" ref="BT71:BT134" si="112">BS71/C71</f>
        <v>199.10336457039631</v>
      </c>
    </row>
    <row r="72" spans="1:72" ht="15.6" x14ac:dyDescent="0.3">
      <c r="A72" s="2" t="s">
        <v>308</v>
      </c>
      <c r="B72" s="13" t="s">
        <v>9</v>
      </c>
      <c r="C72" s="36">
        <v>22244</v>
      </c>
      <c r="D72" s="25">
        <v>0</v>
      </c>
      <c r="E72" s="28">
        <v>0</v>
      </c>
      <c r="F72" s="4">
        <v>0</v>
      </c>
      <c r="G72" s="28">
        <v>0</v>
      </c>
      <c r="H72" s="28">
        <v>0</v>
      </c>
      <c r="I72" s="4">
        <v>0</v>
      </c>
      <c r="J72" s="28">
        <f t="shared" si="65"/>
        <v>0</v>
      </c>
      <c r="K72" s="49">
        <f t="shared" si="66"/>
        <v>0</v>
      </c>
      <c r="L72" s="39">
        <v>10235</v>
      </c>
      <c r="M72" s="40">
        <f t="shared" si="67"/>
        <v>3.2935214646854696E-3</v>
      </c>
      <c r="N72" s="1">
        <f t="shared" si="68"/>
        <v>376331.5772505065</v>
      </c>
      <c r="O72" s="43">
        <v>1071</v>
      </c>
      <c r="P72" s="43">
        <v>471</v>
      </c>
      <c r="Q72" s="43">
        <f t="shared" si="69"/>
        <v>1306.5</v>
      </c>
      <c r="R72" s="44">
        <f t="shared" si="70"/>
        <v>1.3948155352451149E-3</v>
      </c>
      <c r="S72" s="32">
        <f t="shared" si="71"/>
        <v>159377.4736192383</v>
      </c>
      <c r="T72" s="46">
        <f t="shared" si="72"/>
        <v>535709.05086974474</v>
      </c>
      <c r="U72" s="5">
        <f t="shared" si="73"/>
        <v>24.083305649601904</v>
      </c>
      <c r="V72" s="59">
        <v>124733202.76000002</v>
      </c>
      <c r="W72" s="58">
        <f t="shared" si="74"/>
        <v>3.9668310045083937</v>
      </c>
      <c r="X72" s="44">
        <f t="shared" si="75"/>
        <v>2.4336777171362145E-3</v>
      </c>
      <c r="Y72" s="100">
        <f t="shared" si="76"/>
        <v>5607.4987754001086</v>
      </c>
      <c r="Z72" s="32">
        <f t="shared" si="77"/>
        <v>1320899.2784214588</v>
      </c>
      <c r="AA72" s="63">
        <v>26130359.754000001</v>
      </c>
      <c r="AB72" s="58">
        <f t="shared" si="78"/>
        <v>18.935657245371733</v>
      </c>
      <c r="AC72" s="58">
        <f t="shared" si="79"/>
        <v>3.2479682916087193E-3</v>
      </c>
      <c r="AD72" s="105">
        <f t="shared" si="80"/>
        <v>1174.7149682611041</v>
      </c>
      <c r="AE72" s="5">
        <f t="shared" si="81"/>
        <v>1039152.2849446455</v>
      </c>
      <c r="AF72" s="46">
        <f t="shared" si="82"/>
        <v>2360051.5633661044</v>
      </c>
      <c r="AG72" s="67">
        <f t="shared" si="83"/>
        <v>106.0983439743798</v>
      </c>
      <c r="AH72" s="70">
        <v>265.60939999999999</v>
      </c>
      <c r="AI72" s="40">
        <f t="shared" si="84"/>
        <v>2.8285236849699951E-4</v>
      </c>
      <c r="AJ72" s="5">
        <f t="shared" si="85"/>
        <v>48480.252198577698</v>
      </c>
      <c r="AK72" s="46">
        <f t="shared" si="86"/>
        <v>48480.252198577698</v>
      </c>
      <c r="AL72" s="5">
        <f t="shared" si="87"/>
        <v>2.1794754629822739</v>
      </c>
      <c r="AM72" s="74">
        <v>2044.4444444444443</v>
      </c>
      <c r="AN72" s="44">
        <f t="shared" si="88"/>
        <v>2.2743815088333459E-3</v>
      </c>
      <c r="AO72" s="5">
        <f t="shared" si="89"/>
        <v>64968.464004383633</v>
      </c>
      <c r="AP72" s="108">
        <v>20.666666666666668</v>
      </c>
      <c r="AQ72" s="77">
        <f t="shared" si="90"/>
        <v>2.3405942089169103E-3</v>
      </c>
      <c r="AR72" s="32">
        <f t="shared" si="91"/>
        <v>200586.26015010013</v>
      </c>
      <c r="AS72" s="36">
        <v>126.66666666666667</v>
      </c>
      <c r="AT72" s="81">
        <f t="shared" si="92"/>
        <v>2.2754388827595073E-3</v>
      </c>
      <c r="AU72" s="6">
        <f t="shared" si="93"/>
        <v>260001.19108614765</v>
      </c>
      <c r="AV72" s="110">
        <v>124.55555555555556</v>
      </c>
      <c r="AW72" s="77">
        <f t="shared" si="94"/>
        <v>3.315405693566011E-3</v>
      </c>
      <c r="AX72" s="73">
        <f t="shared" si="95"/>
        <v>378832.16103592649</v>
      </c>
      <c r="AY72" s="86">
        <v>294</v>
      </c>
      <c r="AZ72" s="77">
        <f t="shared" si="96"/>
        <v>3.1720343097588607E-3</v>
      </c>
      <c r="BA72" s="73">
        <f t="shared" si="97"/>
        <v>271839.73062838643</v>
      </c>
      <c r="BB72" s="46">
        <f t="shared" si="98"/>
        <v>1176227.8069049444</v>
      </c>
      <c r="BC72" s="67">
        <f t="shared" si="99"/>
        <v>52.87843044888259</v>
      </c>
      <c r="BD72" s="93">
        <f t="shared" si="100"/>
        <v>4120468.6733393716</v>
      </c>
      <c r="BE72" s="1">
        <v>3206001</v>
      </c>
      <c r="BF72" s="1">
        <f t="shared" si="101"/>
        <v>0</v>
      </c>
      <c r="BG72" s="1">
        <f t="shared" si="102"/>
        <v>914467.67333937157</v>
      </c>
      <c r="BH72" s="87">
        <f t="shared" si="103"/>
        <v>6.6069518096171977E-4</v>
      </c>
      <c r="BI72" s="1">
        <f t="shared" si="104"/>
        <v>-329.98481314156032</v>
      </c>
      <c r="BJ72" s="93">
        <f t="shared" si="105"/>
        <v>4120138.6885262299</v>
      </c>
      <c r="BK72" s="91">
        <v>7</v>
      </c>
      <c r="BL72" s="5">
        <f t="shared" si="106"/>
        <v>0</v>
      </c>
      <c r="BM72" s="139">
        <v>627</v>
      </c>
      <c r="BN72" s="32">
        <f t="shared" si="107"/>
        <v>0</v>
      </c>
      <c r="BO72" s="46">
        <f t="shared" si="108"/>
        <v>4120138.6885262299</v>
      </c>
      <c r="BP72" s="5">
        <f t="shared" si="109"/>
        <v>4120138.6885262299</v>
      </c>
      <c r="BQ72" s="96">
        <f t="shared" si="110"/>
        <v>1.4630626622534281E-3</v>
      </c>
      <c r="BR72" s="67">
        <f t="shared" si="111"/>
        <v>8615.9285744513236</v>
      </c>
      <c r="BS72" s="97">
        <f>ROUND(BJ72+BL72+BR72,0)-1</f>
        <v>4128754</v>
      </c>
      <c r="BT72" s="99">
        <f t="shared" si="112"/>
        <v>185.61203021039381</v>
      </c>
    </row>
    <row r="73" spans="1:72" ht="15.6" x14ac:dyDescent="0.3">
      <c r="A73" s="2" t="s">
        <v>519</v>
      </c>
      <c r="B73" s="13" t="s">
        <v>220</v>
      </c>
      <c r="C73" s="36">
        <v>21549</v>
      </c>
      <c r="D73" s="25">
        <v>0</v>
      </c>
      <c r="E73" s="28">
        <v>0</v>
      </c>
      <c r="F73" s="4">
        <v>0</v>
      </c>
      <c r="G73" s="28">
        <v>0</v>
      </c>
      <c r="H73" s="28">
        <f>C73/($C$9+$C$59+$C$61+$C$66+$C$73+$C$79+$C$93+$C$104+$C$126+$C$139+$C$166+$C$174+$C$198+$C$213+$C$232+$C$249+$C$259+$C$261+$C$262+$C$267+$C$274)*$H$6</f>
        <v>1686481.6969355349</v>
      </c>
      <c r="I73" s="4">
        <v>0</v>
      </c>
      <c r="J73" s="28">
        <f t="shared" si="65"/>
        <v>1686481.6969355349</v>
      </c>
      <c r="K73" s="49">
        <f t="shared" si="66"/>
        <v>78.2626431359012</v>
      </c>
      <c r="L73" s="39">
        <v>11652</v>
      </c>
      <c r="M73" s="40">
        <f t="shared" si="67"/>
        <v>3.7494980074758272E-3</v>
      </c>
      <c r="N73" s="1">
        <f t="shared" si="68"/>
        <v>428433.36962607736</v>
      </c>
      <c r="O73" s="43">
        <v>3932</v>
      </c>
      <c r="P73" s="43">
        <v>2858</v>
      </c>
      <c r="Q73" s="43">
        <f t="shared" si="69"/>
        <v>5361</v>
      </c>
      <c r="R73" s="44">
        <f t="shared" si="70"/>
        <v>5.7233877416372455E-3</v>
      </c>
      <c r="S73" s="32">
        <f t="shared" si="71"/>
        <v>653978.29014369426</v>
      </c>
      <c r="T73" s="46">
        <f t="shared" si="72"/>
        <v>1082411.6597697716</v>
      </c>
      <c r="U73" s="5">
        <f t="shared" si="73"/>
        <v>50.230250116932183</v>
      </c>
      <c r="V73" s="59">
        <v>76009840.280000016</v>
      </c>
      <c r="W73" s="58">
        <f t="shared" si="74"/>
        <v>6.1092011151375081</v>
      </c>
      <c r="X73" s="44">
        <f t="shared" si="75"/>
        <v>3.7480363056848764E-3</v>
      </c>
      <c r="Y73" s="100">
        <f t="shared" si="76"/>
        <v>3527.3024400204195</v>
      </c>
      <c r="Z73" s="32">
        <f t="shared" si="77"/>
        <v>2034278.5804450398</v>
      </c>
      <c r="AA73" s="63">
        <v>24462592.839000002</v>
      </c>
      <c r="AB73" s="58">
        <f t="shared" si="78"/>
        <v>18.982427744114077</v>
      </c>
      <c r="AC73" s="58">
        <f t="shared" si="79"/>
        <v>3.2559906747206121E-3</v>
      </c>
      <c r="AD73" s="105">
        <f t="shared" si="80"/>
        <v>1135.2077979952667</v>
      </c>
      <c r="AE73" s="5">
        <f t="shared" si="81"/>
        <v>1041718.9595525726</v>
      </c>
      <c r="AF73" s="46">
        <f t="shared" si="82"/>
        <v>3075997.5399976121</v>
      </c>
      <c r="AG73" s="67">
        <f t="shared" si="83"/>
        <v>142.7443287390418</v>
      </c>
      <c r="AH73" s="70">
        <v>1928.6996999999999</v>
      </c>
      <c r="AI73" s="40">
        <f t="shared" si="84"/>
        <v>2.0539080253351443E-3</v>
      </c>
      <c r="AJ73" s="5">
        <f t="shared" si="85"/>
        <v>352035.16092171869</v>
      </c>
      <c r="AK73" s="46">
        <f t="shared" si="86"/>
        <v>352035.16092171869</v>
      </c>
      <c r="AL73" s="5">
        <f t="shared" si="87"/>
        <v>16.336496399912697</v>
      </c>
      <c r="AM73" s="74">
        <v>3467.5833333333335</v>
      </c>
      <c r="AN73" s="44">
        <f t="shared" si="88"/>
        <v>3.8575797132091457E-3</v>
      </c>
      <c r="AO73" s="5">
        <f t="shared" si="89"/>
        <v>110193.04710678292</v>
      </c>
      <c r="AP73" s="108">
        <v>46</v>
      </c>
      <c r="AQ73" s="77">
        <f t="shared" si="90"/>
        <v>5.2097096908150578E-3</v>
      </c>
      <c r="AR73" s="32">
        <f t="shared" si="91"/>
        <v>446466.19194699702</v>
      </c>
      <c r="AS73" s="36">
        <v>247.83333333333334</v>
      </c>
      <c r="AT73" s="81">
        <f t="shared" si="92"/>
        <v>4.4520758140307731E-3</v>
      </c>
      <c r="AU73" s="6">
        <f t="shared" si="93"/>
        <v>508712.85676987056</v>
      </c>
      <c r="AV73" s="110">
        <v>177.41666666666666</v>
      </c>
      <c r="AW73" s="77">
        <f t="shared" si="94"/>
        <v>4.7224567718122459E-3</v>
      </c>
      <c r="AX73" s="73">
        <f t="shared" si="95"/>
        <v>539607.71912053134</v>
      </c>
      <c r="AY73" s="86">
        <v>281</v>
      </c>
      <c r="AZ73" s="77">
        <f t="shared" si="96"/>
        <v>3.0317742892593193E-3</v>
      </c>
      <c r="BA73" s="73">
        <f t="shared" si="97"/>
        <v>259819.60648495439</v>
      </c>
      <c r="BB73" s="46">
        <f t="shared" si="98"/>
        <v>1864799.4214291363</v>
      </c>
      <c r="BC73" s="67">
        <f t="shared" si="99"/>
        <v>86.537631510934901</v>
      </c>
      <c r="BD73" s="93">
        <f t="shared" si="100"/>
        <v>8061725.4790537748</v>
      </c>
      <c r="BE73" s="1">
        <v>3762504</v>
      </c>
      <c r="BF73" s="1">
        <f t="shared" si="101"/>
        <v>0</v>
      </c>
      <c r="BG73" s="1">
        <f t="shared" si="102"/>
        <v>4299221.4790537748</v>
      </c>
      <c r="BH73" s="87">
        <f t="shared" si="103"/>
        <v>3.1061512570754453E-3</v>
      </c>
      <c r="BI73" s="1">
        <f t="shared" si="104"/>
        <v>-1551.3700897038182</v>
      </c>
      <c r="BJ73" s="93">
        <f t="shared" si="105"/>
        <v>8060174.1089640707</v>
      </c>
      <c r="BK73" s="91">
        <v>7.7</v>
      </c>
      <c r="BL73" s="5">
        <f t="shared" si="106"/>
        <v>0</v>
      </c>
      <c r="BM73" s="139">
        <v>818.64</v>
      </c>
      <c r="BN73" s="32">
        <f t="shared" si="107"/>
        <v>0</v>
      </c>
      <c r="BO73" s="46">
        <f t="shared" si="108"/>
        <v>8060174.1089640707</v>
      </c>
      <c r="BP73" s="5">
        <f t="shared" si="109"/>
        <v>8060174.1089640707</v>
      </c>
      <c r="BQ73" s="96">
        <f t="shared" si="110"/>
        <v>2.8621705922004552E-3</v>
      </c>
      <c r="BR73" s="67">
        <f t="shared" si="111"/>
        <v>16855.229804246468</v>
      </c>
      <c r="BS73" s="97">
        <f t="shared" ref="BS73:BS136" si="113">ROUND(BJ73+BL73+BR73,0)</f>
        <v>8077029</v>
      </c>
      <c r="BT73" s="99">
        <f t="shared" si="112"/>
        <v>374.82152304051232</v>
      </c>
    </row>
    <row r="74" spans="1:72" ht="15.6" x14ac:dyDescent="0.3">
      <c r="A74" s="3" t="s">
        <v>507</v>
      </c>
      <c r="B74" s="13" t="s">
        <v>208</v>
      </c>
      <c r="C74" s="36">
        <v>20286</v>
      </c>
      <c r="D74" s="25">
        <v>0</v>
      </c>
      <c r="E74" s="28">
        <v>0</v>
      </c>
      <c r="F74" s="4">
        <v>0</v>
      </c>
      <c r="G74" s="28">
        <v>0</v>
      </c>
      <c r="H74" s="28">
        <v>0</v>
      </c>
      <c r="I74" s="4">
        <v>0</v>
      </c>
      <c r="J74" s="28">
        <f t="shared" si="65"/>
        <v>0</v>
      </c>
      <c r="K74" s="49">
        <f t="shared" si="66"/>
        <v>0</v>
      </c>
      <c r="L74" s="39">
        <v>6387</v>
      </c>
      <c r="M74" s="40">
        <f t="shared" si="67"/>
        <v>2.0552732383923881E-3</v>
      </c>
      <c r="N74" s="1">
        <f t="shared" si="68"/>
        <v>234844.14107464434</v>
      </c>
      <c r="O74" s="43">
        <v>468</v>
      </c>
      <c r="P74" s="43">
        <v>216</v>
      </c>
      <c r="Q74" s="43">
        <f t="shared" si="69"/>
        <v>576</v>
      </c>
      <c r="R74" s="44">
        <f t="shared" si="70"/>
        <v>6.1493589613561899E-4</v>
      </c>
      <c r="S74" s="32">
        <f t="shared" si="71"/>
        <v>70265.154844761782</v>
      </c>
      <c r="T74" s="46">
        <f t="shared" si="72"/>
        <v>305109.29591940611</v>
      </c>
      <c r="U74" s="5">
        <f t="shared" si="73"/>
        <v>15.040387258178356</v>
      </c>
      <c r="V74" s="59">
        <v>96543092.780000001</v>
      </c>
      <c r="W74" s="58">
        <f t="shared" si="74"/>
        <v>4.2625710876879159</v>
      </c>
      <c r="X74" s="44">
        <f t="shared" si="75"/>
        <v>2.6151162633409855E-3</v>
      </c>
      <c r="Y74" s="100">
        <f t="shared" si="76"/>
        <v>4759.0995159223112</v>
      </c>
      <c r="Z74" s="32">
        <f t="shared" si="77"/>
        <v>1419376.5924356326</v>
      </c>
      <c r="AA74" s="63">
        <v>19439799.524999999</v>
      </c>
      <c r="AB74" s="58">
        <f t="shared" si="78"/>
        <v>21.169034972339819</v>
      </c>
      <c r="AC74" s="58">
        <f t="shared" si="79"/>
        <v>3.6310519071589805E-3</v>
      </c>
      <c r="AD74" s="105">
        <f t="shared" si="80"/>
        <v>958.28647959183661</v>
      </c>
      <c r="AE74" s="5">
        <f t="shared" si="81"/>
        <v>1161715.7395979357</v>
      </c>
      <c r="AF74" s="46">
        <f t="shared" si="82"/>
        <v>2581092.3320335681</v>
      </c>
      <c r="AG74" s="67">
        <f t="shared" si="83"/>
        <v>127.2351539008956</v>
      </c>
      <c r="AH74" s="70">
        <v>2290.328</v>
      </c>
      <c r="AI74" s="40">
        <f t="shared" si="84"/>
        <v>2.4390126984775236E-3</v>
      </c>
      <c r="AJ74" s="5">
        <f t="shared" si="85"/>
        <v>418041.22541395022</v>
      </c>
      <c r="AK74" s="46">
        <f t="shared" si="86"/>
        <v>418041.22541395022</v>
      </c>
      <c r="AL74" s="5">
        <f t="shared" si="87"/>
        <v>20.607375796803225</v>
      </c>
      <c r="AM74" s="74">
        <v>2260.1666666666665</v>
      </c>
      <c r="AN74" s="44">
        <f t="shared" si="88"/>
        <v>2.5143658403224732E-3</v>
      </c>
      <c r="AO74" s="5">
        <f t="shared" si="89"/>
        <v>71823.696225280961</v>
      </c>
      <c r="AP74" s="108">
        <v>8</v>
      </c>
      <c r="AQ74" s="77">
        <f t="shared" si="90"/>
        <v>9.0603646796783618E-4</v>
      </c>
      <c r="AR74" s="32">
        <f t="shared" si="91"/>
        <v>77646.294251651663</v>
      </c>
      <c r="AS74" s="36">
        <v>108.33333333333333</v>
      </c>
      <c r="AT74" s="81">
        <f t="shared" si="92"/>
        <v>1.946099044465368E-3</v>
      </c>
      <c r="AU74" s="6">
        <f t="shared" si="93"/>
        <v>222369.43974473156</v>
      </c>
      <c r="AV74" s="110">
        <v>41.833333333333336</v>
      </c>
      <c r="AW74" s="77">
        <f t="shared" si="94"/>
        <v>1.1135149363314925E-3</v>
      </c>
      <c r="AX74" s="73">
        <f t="shared" si="95"/>
        <v>127234.88727031786</v>
      </c>
      <c r="AY74" s="86">
        <v>123</v>
      </c>
      <c r="AZ74" s="77">
        <f t="shared" si="96"/>
        <v>1.3270755785725846E-3</v>
      </c>
      <c r="BA74" s="73">
        <f t="shared" si="97"/>
        <v>113728.86689554944</v>
      </c>
      <c r="BB74" s="46">
        <f t="shared" si="98"/>
        <v>612803.18438753148</v>
      </c>
      <c r="BC74" s="67">
        <f t="shared" si="99"/>
        <v>30.208182213720374</v>
      </c>
      <c r="BD74" s="93">
        <f t="shared" si="100"/>
        <v>3917046.037754456</v>
      </c>
      <c r="BE74" s="1">
        <v>2420873</v>
      </c>
      <c r="BF74" s="1">
        <f t="shared" si="101"/>
        <v>0</v>
      </c>
      <c r="BG74" s="1">
        <f t="shared" si="102"/>
        <v>1496173.037754456</v>
      </c>
      <c r="BH74" s="87">
        <f t="shared" si="103"/>
        <v>1.0809724003905551E-3</v>
      </c>
      <c r="BI74" s="1">
        <f t="shared" si="104"/>
        <v>-539.89265524055406</v>
      </c>
      <c r="BJ74" s="93">
        <f t="shared" si="105"/>
        <v>3916506.1450992157</v>
      </c>
      <c r="BK74" s="91">
        <v>7</v>
      </c>
      <c r="BL74" s="5">
        <f t="shared" si="106"/>
        <v>0</v>
      </c>
      <c r="BM74" s="139">
        <v>755.67</v>
      </c>
      <c r="BN74" s="32">
        <f t="shared" si="107"/>
        <v>0</v>
      </c>
      <c r="BO74" s="46">
        <f t="shared" si="108"/>
        <v>3916506.1450992157</v>
      </c>
      <c r="BP74" s="5">
        <f t="shared" si="109"/>
        <v>3916506.1450992157</v>
      </c>
      <c r="BQ74" s="96">
        <f t="shared" si="110"/>
        <v>1.3907526761994557E-3</v>
      </c>
      <c r="BR74" s="67">
        <f t="shared" si="111"/>
        <v>8190.09741141623</v>
      </c>
      <c r="BS74" s="97">
        <f t="shared" si="113"/>
        <v>3924696</v>
      </c>
      <c r="BT74" s="99">
        <f t="shared" si="112"/>
        <v>193.46820467317363</v>
      </c>
    </row>
    <row r="75" spans="1:72" ht="15.6" x14ac:dyDescent="0.3">
      <c r="A75" s="3" t="s">
        <v>309</v>
      </c>
      <c r="B75" s="13" t="s">
        <v>10</v>
      </c>
      <c r="C75" s="36">
        <v>19196</v>
      </c>
      <c r="D75" s="25">
        <v>0</v>
      </c>
      <c r="E75" s="28">
        <v>0</v>
      </c>
      <c r="F75" s="4">
        <v>0</v>
      </c>
      <c r="G75" s="28">
        <v>0</v>
      </c>
      <c r="H75" s="28">
        <v>0</v>
      </c>
      <c r="I75" s="4">
        <v>0</v>
      </c>
      <c r="J75" s="28">
        <f t="shared" si="65"/>
        <v>0</v>
      </c>
      <c r="K75" s="49">
        <f t="shared" si="66"/>
        <v>0</v>
      </c>
      <c r="L75" s="39">
        <v>5239</v>
      </c>
      <c r="M75" s="40">
        <f t="shared" si="67"/>
        <v>1.6858582270138911E-3</v>
      </c>
      <c r="N75" s="1">
        <f t="shared" si="68"/>
        <v>192633.23236105556</v>
      </c>
      <c r="O75" s="43">
        <v>1199</v>
      </c>
      <c r="P75" s="43">
        <v>458</v>
      </c>
      <c r="Q75" s="43">
        <f t="shared" si="69"/>
        <v>1428</v>
      </c>
      <c r="R75" s="44">
        <f t="shared" si="70"/>
        <v>1.5245285758362221E-3</v>
      </c>
      <c r="S75" s="32">
        <f t="shared" si="71"/>
        <v>174199.02971930525</v>
      </c>
      <c r="T75" s="46">
        <f t="shared" si="72"/>
        <v>366832.26208036079</v>
      </c>
      <c r="U75" s="5">
        <f t="shared" si="73"/>
        <v>19.109828197559949</v>
      </c>
      <c r="V75" s="59">
        <v>68404370.839999974</v>
      </c>
      <c r="W75" s="58">
        <f t="shared" si="74"/>
        <v>5.38688407590067</v>
      </c>
      <c r="X75" s="44">
        <f t="shared" si="75"/>
        <v>3.3048899046658718E-3</v>
      </c>
      <c r="Y75" s="100">
        <f t="shared" si="76"/>
        <v>3563.4700375078128</v>
      </c>
      <c r="Z75" s="32">
        <f t="shared" si="77"/>
        <v>1793757.1025108655</v>
      </c>
      <c r="AA75" s="63">
        <v>20935218.447000001</v>
      </c>
      <c r="AB75" s="58">
        <f t="shared" si="78"/>
        <v>17.601269216887669</v>
      </c>
      <c r="AC75" s="58">
        <f t="shared" si="79"/>
        <v>3.0190852933025558E-3</v>
      </c>
      <c r="AD75" s="105">
        <f t="shared" si="80"/>
        <v>1090.6031697749531</v>
      </c>
      <c r="AE75" s="5">
        <f t="shared" si="81"/>
        <v>965923.64804898563</v>
      </c>
      <c r="AF75" s="46">
        <f t="shared" si="82"/>
        <v>2759680.7505598511</v>
      </c>
      <c r="AG75" s="67">
        <f t="shared" si="83"/>
        <v>143.76332311730835</v>
      </c>
      <c r="AH75" s="70">
        <v>3342.9886000000001</v>
      </c>
      <c r="AI75" s="40">
        <f t="shared" si="84"/>
        <v>3.5600104641193746E-3</v>
      </c>
      <c r="AJ75" s="5">
        <f t="shared" si="85"/>
        <v>610177.69109440478</v>
      </c>
      <c r="AK75" s="46">
        <f t="shared" si="86"/>
        <v>610177.69109440478</v>
      </c>
      <c r="AL75" s="5">
        <f t="shared" si="87"/>
        <v>31.786710309147988</v>
      </c>
      <c r="AM75" s="74">
        <v>1885</v>
      </c>
      <c r="AN75" s="44">
        <f t="shared" si="88"/>
        <v>2.0970044726824847E-3</v>
      </c>
      <c r="AO75" s="5">
        <f t="shared" si="89"/>
        <v>59901.629990998284</v>
      </c>
      <c r="AP75" s="108">
        <v>5.666666666666667</v>
      </c>
      <c r="AQ75" s="77">
        <f t="shared" si="90"/>
        <v>6.4177583147721729E-4</v>
      </c>
      <c r="AR75" s="32">
        <f t="shared" si="91"/>
        <v>54999.45842825326</v>
      </c>
      <c r="AS75" s="36">
        <v>159.08333333333334</v>
      </c>
      <c r="AT75" s="81">
        <f t="shared" si="92"/>
        <v>2.8577715968341444E-3</v>
      </c>
      <c r="AU75" s="6">
        <f t="shared" si="93"/>
        <v>326540.9695943789</v>
      </c>
      <c r="AV75" s="110">
        <v>78</v>
      </c>
      <c r="AW75" s="77">
        <f t="shared" si="94"/>
        <v>2.0761951800921854E-3</v>
      </c>
      <c r="AX75" s="73">
        <f t="shared" si="95"/>
        <v>237234.76989047317</v>
      </c>
      <c r="AY75" s="86">
        <v>181</v>
      </c>
      <c r="AZ75" s="77">
        <f t="shared" si="96"/>
        <v>1.9528510546474619E-3</v>
      </c>
      <c r="BA75" s="73">
        <f t="shared" si="97"/>
        <v>167357.11307393861</v>
      </c>
      <c r="BB75" s="46">
        <f t="shared" si="98"/>
        <v>846033.94097804232</v>
      </c>
      <c r="BC75" s="67">
        <f t="shared" si="99"/>
        <v>44.073449727966363</v>
      </c>
      <c r="BD75" s="93">
        <f t="shared" si="100"/>
        <v>4582724.6447126586</v>
      </c>
      <c r="BE75" s="1">
        <v>2281414</v>
      </c>
      <c r="BF75" s="1">
        <f t="shared" si="101"/>
        <v>0</v>
      </c>
      <c r="BG75" s="1">
        <f t="shared" si="102"/>
        <v>2301310.6447126586</v>
      </c>
      <c r="BH75" s="87">
        <f t="shared" si="103"/>
        <v>1.6626775305301543E-3</v>
      </c>
      <c r="BI75" s="1">
        <f t="shared" si="104"/>
        <v>-830.4258151664236</v>
      </c>
      <c r="BJ75" s="93">
        <f t="shared" si="105"/>
        <v>4581894.2188974926</v>
      </c>
      <c r="BK75" s="91">
        <v>7.5</v>
      </c>
      <c r="BL75" s="5">
        <f t="shared" si="106"/>
        <v>0</v>
      </c>
      <c r="BM75" s="139">
        <v>787</v>
      </c>
      <c r="BN75" s="32">
        <f t="shared" si="107"/>
        <v>0</v>
      </c>
      <c r="BO75" s="46">
        <f t="shared" si="108"/>
        <v>4581894.2188974926</v>
      </c>
      <c r="BP75" s="5">
        <f t="shared" si="109"/>
        <v>4581894.2188974926</v>
      </c>
      <c r="BQ75" s="96">
        <f t="shared" si="110"/>
        <v>1.6270322095544867E-3</v>
      </c>
      <c r="BR75" s="67">
        <f t="shared" si="111"/>
        <v>9581.5399213741566</v>
      </c>
      <c r="BS75" s="97">
        <f t="shared" si="113"/>
        <v>4591476</v>
      </c>
      <c r="BT75" s="99">
        <f t="shared" si="112"/>
        <v>239.18920608460095</v>
      </c>
    </row>
    <row r="76" spans="1:72" ht="15.6" x14ac:dyDescent="0.3">
      <c r="A76" s="3" t="s">
        <v>526</v>
      </c>
      <c r="B76" s="13" t="s">
        <v>229</v>
      </c>
      <c r="C76" s="36">
        <v>35791</v>
      </c>
      <c r="D76" s="25">
        <v>0</v>
      </c>
      <c r="E76" s="28">
        <v>0</v>
      </c>
      <c r="F76" s="4">
        <v>0</v>
      </c>
      <c r="G76" s="28">
        <v>0</v>
      </c>
      <c r="H76" s="28">
        <v>0</v>
      </c>
      <c r="I76" s="4">
        <v>0</v>
      </c>
      <c r="J76" s="28">
        <f t="shared" si="65"/>
        <v>0</v>
      </c>
      <c r="K76" s="49">
        <f t="shared" si="66"/>
        <v>0</v>
      </c>
      <c r="L76" s="39">
        <v>12698</v>
      </c>
      <c r="M76" s="40">
        <f t="shared" si="67"/>
        <v>4.086090430735329E-3</v>
      </c>
      <c r="N76" s="1">
        <f t="shared" si="68"/>
        <v>466893.83174664696</v>
      </c>
      <c r="O76" s="43">
        <v>1615</v>
      </c>
      <c r="P76" s="43">
        <v>576.5</v>
      </c>
      <c r="Q76" s="43">
        <f t="shared" si="69"/>
        <v>1903.25</v>
      </c>
      <c r="R76" s="44">
        <f t="shared" si="70"/>
        <v>2.0319040700002029E-3</v>
      </c>
      <c r="S76" s="32">
        <f t="shared" si="71"/>
        <v>232173.8818720362</v>
      </c>
      <c r="T76" s="46">
        <f t="shared" si="72"/>
        <v>699067.71361868316</v>
      </c>
      <c r="U76" s="5">
        <f t="shared" si="73"/>
        <v>19.531941371257666</v>
      </c>
      <c r="V76" s="59">
        <v>159141348.63</v>
      </c>
      <c r="W76" s="58">
        <f t="shared" si="74"/>
        <v>8.0494207949581078</v>
      </c>
      <c r="X76" s="44">
        <f t="shared" si="75"/>
        <v>4.9383742343140627E-3</v>
      </c>
      <c r="Y76" s="100">
        <f t="shared" si="76"/>
        <v>4446.4068796624852</v>
      </c>
      <c r="Z76" s="32">
        <f t="shared" si="77"/>
        <v>2680344.6145517169</v>
      </c>
      <c r="AA76" s="63">
        <v>34786187.505000003</v>
      </c>
      <c r="AB76" s="58">
        <f t="shared" si="78"/>
        <v>36.824836892972989</v>
      </c>
      <c r="AC76" s="58">
        <f t="shared" si="79"/>
        <v>6.3164378728535224E-3</v>
      </c>
      <c r="AD76" s="105">
        <f t="shared" si="80"/>
        <v>971.92555404990094</v>
      </c>
      <c r="AE76" s="5">
        <f t="shared" si="81"/>
        <v>2020875.9011731644</v>
      </c>
      <c r="AF76" s="46">
        <f t="shared" si="82"/>
        <v>4701220.5157248816</v>
      </c>
      <c r="AG76" s="67">
        <f t="shared" si="83"/>
        <v>131.35203027925684</v>
      </c>
      <c r="AH76" s="70">
        <v>5153.7402000000002</v>
      </c>
      <c r="AI76" s="40">
        <f t="shared" si="84"/>
        <v>5.4883133736539445E-3</v>
      </c>
      <c r="AJ76" s="5">
        <f t="shared" si="85"/>
        <v>940684.42104062682</v>
      </c>
      <c r="AK76" s="46">
        <f t="shared" si="86"/>
        <v>940684.42104062682</v>
      </c>
      <c r="AL76" s="5">
        <f t="shared" si="87"/>
        <v>26.282708531212506</v>
      </c>
      <c r="AM76" s="74">
        <v>3309.5555555555557</v>
      </c>
      <c r="AN76" s="44">
        <f t="shared" si="88"/>
        <v>3.6817786751146765E-3</v>
      </c>
      <c r="AO76" s="5">
        <f t="shared" si="89"/>
        <v>105171.23200187886</v>
      </c>
      <c r="AP76" s="108">
        <v>33</v>
      </c>
      <c r="AQ76" s="77">
        <f t="shared" si="90"/>
        <v>3.7374004303673239E-3</v>
      </c>
      <c r="AR76" s="32">
        <f t="shared" si="91"/>
        <v>320290.96378806309</v>
      </c>
      <c r="AS76" s="36">
        <v>211.83333333333334</v>
      </c>
      <c r="AT76" s="81">
        <f t="shared" si="92"/>
        <v>3.805372131562281E-3</v>
      </c>
      <c r="AU76" s="6">
        <f t="shared" si="93"/>
        <v>434817.78140854428</v>
      </c>
      <c r="AV76" s="110">
        <v>78.444444444444443</v>
      </c>
      <c r="AW76" s="77">
        <f t="shared" si="94"/>
        <v>2.0880253520585224E-3</v>
      </c>
      <c r="AX76" s="73">
        <f t="shared" si="95"/>
        <v>238586.53496107413</v>
      </c>
      <c r="AY76" s="86">
        <v>44</v>
      </c>
      <c r="AZ76" s="77">
        <f t="shared" si="96"/>
        <v>4.7472622322921725E-4</v>
      </c>
      <c r="BA76" s="73">
        <f t="shared" si="97"/>
        <v>40683.497100846951</v>
      </c>
      <c r="BB76" s="46">
        <f t="shared" si="98"/>
        <v>1139550.0092604072</v>
      </c>
      <c r="BC76" s="67">
        <f t="shared" si="99"/>
        <v>31.83901006567034</v>
      </c>
      <c r="BD76" s="93">
        <f t="shared" si="100"/>
        <v>7480522.6596446</v>
      </c>
      <c r="BE76" s="1">
        <v>4391962</v>
      </c>
      <c r="BF76" s="1">
        <f t="shared" si="101"/>
        <v>0</v>
      </c>
      <c r="BG76" s="1">
        <f t="shared" si="102"/>
        <v>3088560.6596446</v>
      </c>
      <c r="BH76" s="87">
        <f t="shared" si="103"/>
        <v>2.2314590263026652E-3</v>
      </c>
      <c r="BI76" s="1">
        <f t="shared" si="104"/>
        <v>-1114.5042540732511</v>
      </c>
      <c r="BJ76" s="93">
        <f t="shared" si="105"/>
        <v>7479408.1553905271</v>
      </c>
      <c r="BK76" s="91">
        <v>7.9</v>
      </c>
      <c r="BL76" s="5">
        <f t="shared" si="106"/>
        <v>0</v>
      </c>
      <c r="BM76" s="139">
        <v>819</v>
      </c>
      <c r="BN76" s="32">
        <f t="shared" si="107"/>
        <v>0</v>
      </c>
      <c r="BO76" s="46">
        <f t="shared" si="108"/>
        <v>7479408.1553905271</v>
      </c>
      <c r="BP76" s="5">
        <f t="shared" si="109"/>
        <v>7479408.1553905271</v>
      </c>
      <c r="BQ76" s="96">
        <f t="shared" si="110"/>
        <v>2.6559404027780222E-3</v>
      </c>
      <c r="BR76" s="67">
        <f t="shared" si="111"/>
        <v>15640.746906280569</v>
      </c>
      <c r="BS76" s="97">
        <f t="shared" si="113"/>
        <v>7495049</v>
      </c>
      <c r="BT76" s="99">
        <f t="shared" si="112"/>
        <v>209.41155597775978</v>
      </c>
    </row>
    <row r="77" spans="1:72" ht="15.6" x14ac:dyDescent="0.3">
      <c r="A77" s="3" t="s">
        <v>373</v>
      </c>
      <c r="B77" s="13" t="s">
        <v>74</v>
      </c>
      <c r="C77" s="36">
        <v>8814</v>
      </c>
      <c r="D77" s="25">
        <v>0</v>
      </c>
      <c r="E77" s="28">
        <v>0</v>
      </c>
      <c r="F77" s="4">
        <v>0</v>
      </c>
      <c r="G77" s="28">
        <v>0</v>
      </c>
      <c r="H77" s="28">
        <v>0</v>
      </c>
      <c r="I77" s="4">
        <v>0</v>
      </c>
      <c r="J77" s="28">
        <f t="shared" si="65"/>
        <v>0</v>
      </c>
      <c r="K77" s="49">
        <f t="shared" si="66"/>
        <v>0</v>
      </c>
      <c r="L77" s="39">
        <v>1974</v>
      </c>
      <c r="M77" s="40">
        <f t="shared" si="67"/>
        <v>6.3521361712644037E-4</v>
      </c>
      <c r="N77" s="1">
        <f t="shared" si="68"/>
        <v>72582.172300195394</v>
      </c>
      <c r="O77" s="43">
        <v>0</v>
      </c>
      <c r="P77" s="43">
        <v>306</v>
      </c>
      <c r="Q77" s="43">
        <f t="shared" si="69"/>
        <v>153</v>
      </c>
      <c r="R77" s="44">
        <f t="shared" si="70"/>
        <v>1.633423474110238E-4</v>
      </c>
      <c r="S77" s="32">
        <f t="shared" si="71"/>
        <v>18664.181755639849</v>
      </c>
      <c r="T77" s="46">
        <f t="shared" si="72"/>
        <v>91246.35405583524</v>
      </c>
      <c r="U77" s="5">
        <f t="shared" si="73"/>
        <v>10.352434088476882</v>
      </c>
      <c r="V77" s="59">
        <v>42784885.219999999</v>
      </c>
      <c r="W77" s="58">
        <f t="shared" si="74"/>
        <v>1.8157486131033262</v>
      </c>
      <c r="X77" s="44">
        <f t="shared" si="75"/>
        <v>1.1139740852605814E-3</v>
      </c>
      <c r="Y77" s="100">
        <f t="shared" si="76"/>
        <v>4854.1961901520308</v>
      </c>
      <c r="Z77" s="32">
        <f t="shared" si="77"/>
        <v>604618.9086747301</v>
      </c>
      <c r="AA77" s="63">
        <v>7733463.9029999999</v>
      </c>
      <c r="AB77" s="58">
        <f t="shared" si="78"/>
        <v>10.045510908748597</v>
      </c>
      <c r="AC77" s="58">
        <f t="shared" si="79"/>
        <v>1.7230720054673451E-3</v>
      </c>
      <c r="AD77" s="105">
        <f t="shared" si="80"/>
        <v>877.40684172906742</v>
      </c>
      <c r="AE77" s="5">
        <f t="shared" si="81"/>
        <v>551278.23021901865</v>
      </c>
      <c r="AF77" s="46">
        <f t="shared" si="82"/>
        <v>1155897.1388937486</v>
      </c>
      <c r="AG77" s="67">
        <f t="shared" si="83"/>
        <v>131.14331051664951</v>
      </c>
      <c r="AH77" s="70">
        <v>2865.5225999999998</v>
      </c>
      <c r="AI77" s="40">
        <f t="shared" si="84"/>
        <v>3.0515480792158716E-3</v>
      </c>
      <c r="AJ77" s="5">
        <f t="shared" si="85"/>
        <v>523028.39556402777</v>
      </c>
      <c r="AK77" s="46">
        <f t="shared" si="86"/>
        <v>523028.39556402777</v>
      </c>
      <c r="AL77" s="5">
        <f t="shared" si="87"/>
        <v>59.340639387795299</v>
      </c>
      <c r="AM77" s="74">
        <v>715.27777777777783</v>
      </c>
      <c r="AN77" s="44">
        <f t="shared" si="88"/>
        <v>7.9572450886492756E-4</v>
      </c>
      <c r="AO77" s="5">
        <f t="shared" si="89"/>
        <v>22730.135164577157</v>
      </c>
      <c r="AP77" s="108">
        <v>2.3333333333333335</v>
      </c>
      <c r="AQ77" s="77">
        <f t="shared" si="90"/>
        <v>2.6426063649061889E-4</v>
      </c>
      <c r="AR77" s="32">
        <f t="shared" si="91"/>
        <v>22646.8358233984</v>
      </c>
      <c r="AS77" s="36">
        <v>29.833333333333332</v>
      </c>
      <c r="AT77" s="81">
        <f t="shared" si="92"/>
        <v>5.3592573686046287E-4</v>
      </c>
      <c r="AU77" s="6">
        <f t="shared" si="93"/>
        <v>61237.122637395303</v>
      </c>
      <c r="AV77" s="110">
        <v>13.722222222222221</v>
      </c>
      <c r="AW77" s="77">
        <f t="shared" si="94"/>
        <v>3.6525655946066221E-4</v>
      </c>
      <c r="AX77" s="73">
        <f t="shared" si="95"/>
        <v>41735.746554805461</v>
      </c>
      <c r="AY77" s="86">
        <v>41</v>
      </c>
      <c r="AZ77" s="77">
        <f t="shared" si="96"/>
        <v>4.4235852619086151E-4</v>
      </c>
      <c r="BA77" s="73">
        <f t="shared" si="97"/>
        <v>37909.622298516479</v>
      </c>
      <c r="BB77" s="46">
        <f t="shared" si="98"/>
        <v>186259.46247869282</v>
      </c>
      <c r="BC77" s="67">
        <f t="shared" si="99"/>
        <v>21.132228554423964</v>
      </c>
      <c r="BD77" s="93">
        <f t="shared" si="100"/>
        <v>1956431.3509923045</v>
      </c>
      <c r="BE77" s="1">
        <v>984486</v>
      </c>
      <c r="BF77" s="1">
        <f t="shared" si="101"/>
        <v>0</v>
      </c>
      <c r="BG77" s="1">
        <f t="shared" si="102"/>
        <v>971945.35099230451</v>
      </c>
      <c r="BH77" s="87">
        <f t="shared" si="103"/>
        <v>7.0222231827373588E-4</v>
      </c>
      <c r="BI77" s="1">
        <f t="shared" si="104"/>
        <v>-350.7255798991788</v>
      </c>
      <c r="BJ77" s="93">
        <f t="shared" si="105"/>
        <v>1956080.6254124052</v>
      </c>
      <c r="BK77" s="91">
        <v>7.5</v>
      </c>
      <c r="BL77" s="5">
        <f t="shared" si="106"/>
        <v>0</v>
      </c>
      <c r="BM77" s="139">
        <v>944</v>
      </c>
      <c r="BN77" s="32">
        <f t="shared" si="107"/>
        <v>0</v>
      </c>
      <c r="BO77" s="46">
        <f t="shared" si="108"/>
        <v>1956080.6254124052</v>
      </c>
      <c r="BP77" s="5">
        <f t="shared" si="109"/>
        <v>1956080.6254124052</v>
      </c>
      <c r="BQ77" s="96">
        <f t="shared" si="110"/>
        <v>6.9460490137576226E-4</v>
      </c>
      <c r="BR77" s="67">
        <f t="shared" si="111"/>
        <v>4090.5057398564959</v>
      </c>
      <c r="BS77" s="97">
        <f t="shared" si="113"/>
        <v>1960171</v>
      </c>
      <c r="BT77" s="99">
        <f t="shared" si="112"/>
        <v>222.39289766280916</v>
      </c>
    </row>
    <row r="78" spans="1:72" ht="15.6" x14ac:dyDescent="0.3">
      <c r="A78" s="3" t="s">
        <v>527</v>
      </c>
      <c r="B78" s="13" t="s">
        <v>230</v>
      </c>
      <c r="C78" s="36">
        <v>13007</v>
      </c>
      <c r="D78" s="25">
        <v>0</v>
      </c>
      <c r="E78" s="28">
        <v>0</v>
      </c>
      <c r="F78" s="4">
        <v>0</v>
      </c>
      <c r="G78" s="28">
        <v>0</v>
      </c>
      <c r="H78" s="28">
        <v>0</v>
      </c>
      <c r="I78" s="4">
        <v>0</v>
      </c>
      <c r="J78" s="28">
        <f t="shared" si="65"/>
        <v>0</v>
      </c>
      <c r="K78" s="49">
        <f t="shared" si="66"/>
        <v>0</v>
      </c>
      <c r="L78" s="39">
        <v>4087</v>
      </c>
      <c r="M78" s="40">
        <f t="shared" si="67"/>
        <v>1.3151560553170019E-3</v>
      </c>
      <c r="N78" s="1">
        <f t="shared" si="68"/>
        <v>150275.2473104856</v>
      </c>
      <c r="O78" s="43">
        <v>125</v>
      </c>
      <c r="P78" s="43">
        <v>88</v>
      </c>
      <c r="Q78" s="43">
        <f t="shared" si="69"/>
        <v>169</v>
      </c>
      <c r="R78" s="44">
        <f t="shared" si="70"/>
        <v>1.8042390008145767E-4</v>
      </c>
      <c r="S78" s="32">
        <f t="shared" si="71"/>
        <v>20615.991612438789</v>
      </c>
      <c r="T78" s="46">
        <f t="shared" si="72"/>
        <v>170891.23892292439</v>
      </c>
      <c r="U78" s="5">
        <f t="shared" si="73"/>
        <v>13.13840539116817</v>
      </c>
      <c r="V78" s="59">
        <v>66727680.490000002</v>
      </c>
      <c r="W78" s="58">
        <f t="shared" si="74"/>
        <v>2.5354103088500746</v>
      </c>
      <c r="X78" s="44">
        <f t="shared" si="75"/>
        <v>1.5554914150446809E-3</v>
      </c>
      <c r="Y78" s="100">
        <f t="shared" si="76"/>
        <v>5130.1361182440223</v>
      </c>
      <c r="Z78" s="32">
        <f t="shared" si="77"/>
        <v>844256.19434156688</v>
      </c>
      <c r="AA78" s="63">
        <v>11363040.612</v>
      </c>
      <c r="AB78" s="58">
        <f t="shared" si="78"/>
        <v>14.88880087441863</v>
      </c>
      <c r="AC78" s="58">
        <f t="shared" si="79"/>
        <v>2.5538249089298269E-3</v>
      </c>
      <c r="AD78" s="105">
        <f t="shared" si="80"/>
        <v>873.60964188513879</v>
      </c>
      <c r="AE78" s="5">
        <f t="shared" si="81"/>
        <v>817068.62604515965</v>
      </c>
      <c r="AF78" s="46">
        <f t="shared" si="82"/>
        <v>1661324.8203867264</v>
      </c>
      <c r="AG78" s="67">
        <f t="shared" si="83"/>
        <v>127.72544171497859</v>
      </c>
      <c r="AH78" s="70">
        <v>2237.9058</v>
      </c>
      <c r="AI78" s="40">
        <f t="shared" si="84"/>
        <v>2.3831873269664875E-3</v>
      </c>
      <c r="AJ78" s="5">
        <f t="shared" si="85"/>
        <v>408472.88379349449</v>
      </c>
      <c r="AK78" s="46">
        <f t="shared" si="86"/>
        <v>408472.88379349449</v>
      </c>
      <c r="AL78" s="5">
        <f t="shared" si="87"/>
        <v>31.404081171176635</v>
      </c>
      <c r="AM78" s="74">
        <v>1128.5833333333333</v>
      </c>
      <c r="AN78" s="44">
        <f t="shared" si="88"/>
        <v>1.2555142163368207E-3</v>
      </c>
      <c r="AO78" s="5">
        <f t="shared" si="89"/>
        <v>35864.18103307204</v>
      </c>
      <c r="AP78" s="108">
        <v>8</v>
      </c>
      <c r="AQ78" s="77">
        <f t="shared" si="90"/>
        <v>9.0603646796783618E-4</v>
      </c>
      <c r="AR78" s="32">
        <f t="shared" si="91"/>
        <v>77646.294251651663</v>
      </c>
      <c r="AS78" s="36">
        <v>39.25</v>
      </c>
      <c r="AT78" s="81">
        <f t="shared" si="92"/>
        <v>7.0508665380245256E-4</v>
      </c>
      <c r="AU78" s="6">
        <f t="shared" si="93"/>
        <v>80566.158553668123</v>
      </c>
      <c r="AV78" s="110">
        <v>28.416666666666668</v>
      </c>
      <c r="AW78" s="77">
        <f t="shared" si="94"/>
        <v>7.563916200976872E-4</v>
      </c>
      <c r="AX78" s="73">
        <f t="shared" si="95"/>
        <v>86428.479201550581</v>
      </c>
      <c r="AY78" s="86">
        <v>69</v>
      </c>
      <c r="AZ78" s="77">
        <f t="shared" si="96"/>
        <v>7.4445703188218159E-4</v>
      </c>
      <c r="BA78" s="73">
        <f t="shared" si="97"/>
        <v>63799.120453600903</v>
      </c>
      <c r="BB78" s="46">
        <f t="shared" si="98"/>
        <v>344304.23349354335</v>
      </c>
      <c r="BC78" s="67">
        <f t="shared" si="99"/>
        <v>26.470687590800594</v>
      </c>
      <c r="BD78" s="93">
        <f t="shared" si="100"/>
        <v>2584993.1765966886</v>
      </c>
      <c r="BE78" s="1">
        <v>1507544</v>
      </c>
      <c r="BF78" s="1">
        <f t="shared" si="101"/>
        <v>0</v>
      </c>
      <c r="BG78" s="1">
        <f t="shared" si="102"/>
        <v>1077449.1765966886</v>
      </c>
      <c r="BH78" s="87">
        <f t="shared" si="103"/>
        <v>7.7844794240684119E-4</v>
      </c>
      <c r="BI78" s="1">
        <f t="shared" si="104"/>
        <v>-388.79653767360657</v>
      </c>
      <c r="BJ78" s="93">
        <f t="shared" si="105"/>
        <v>2584604.380059015</v>
      </c>
      <c r="BK78" s="91">
        <v>7.3</v>
      </c>
      <c r="BL78" s="5">
        <f t="shared" si="106"/>
        <v>0</v>
      </c>
      <c r="BM78" s="139">
        <v>818</v>
      </c>
      <c r="BN78" s="32">
        <f t="shared" si="107"/>
        <v>0</v>
      </c>
      <c r="BO78" s="46">
        <f t="shared" si="108"/>
        <v>2584604.380059015</v>
      </c>
      <c r="BP78" s="5">
        <f t="shared" si="109"/>
        <v>2584604.380059015</v>
      </c>
      <c r="BQ78" s="96">
        <f t="shared" si="110"/>
        <v>9.177939023488626E-4</v>
      </c>
      <c r="BR78" s="67">
        <f t="shared" si="111"/>
        <v>5404.8585291113186</v>
      </c>
      <c r="BS78" s="97">
        <f t="shared" si="113"/>
        <v>2590009</v>
      </c>
      <c r="BT78" s="99">
        <f t="shared" si="112"/>
        <v>199.12424079341892</v>
      </c>
    </row>
    <row r="79" spans="1:72" ht="15.6" x14ac:dyDescent="0.3">
      <c r="A79" s="3" t="s">
        <v>347</v>
      </c>
      <c r="B79" s="13" t="s">
        <v>48</v>
      </c>
      <c r="C79" s="36">
        <v>40781</v>
      </c>
      <c r="D79" s="25">
        <v>0</v>
      </c>
      <c r="E79" s="28">
        <v>0</v>
      </c>
      <c r="F79" s="4">
        <v>0</v>
      </c>
      <c r="G79" s="28">
        <v>0</v>
      </c>
      <c r="H79" s="28">
        <f>C79/($C$9+$C$59+$C$61+$C$66+$C$73+$C$79+$C$93+$C$104+$C$126+$C$139+$C$166+$C$174+$C$198+$C$213+$C$232+$C$249+$C$259+$C$261+$C$262+$C$267+$C$274)*$H$6</f>
        <v>3191628.8497251868</v>
      </c>
      <c r="I79" s="4">
        <v>0</v>
      </c>
      <c r="J79" s="28">
        <f t="shared" si="65"/>
        <v>3191628.8497251868</v>
      </c>
      <c r="K79" s="49">
        <f t="shared" si="66"/>
        <v>78.2626431359012</v>
      </c>
      <c r="L79" s="39">
        <v>26777</v>
      </c>
      <c r="M79" s="40">
        <f t="shared" si="67"/>
        <v>8.616572961395487E-3</v>
      </c>
      <c r="N79" s="1">
        <f t="shared" si="68"/>
        <v>984565.76883603435</v>
      </c>
      <c r="O79" s="43">
        <v>11651</v>
      </c>
      <c r="P79" s="43">
        <v>4417</v>
      </c>
      <c r="Q79" s="43">
        <f t="shared" si="69"/>
        <v>13859.5</v>
      </c>
      <c r="R79" s="44">
        <f t="shared" si="70"/>
        <v>1.479636120224238E-2</v>
      </c>
      <c r="S79" s="32">
        <f t="shared" si="71"/>
        <v>1690694.2943940554</v>
      </c>
      <c r="T79" s="46">
        <f t="shared" si="72"/>
        <v>2675260.0632300898</v>
      </c>
      <c r="U79" s="5">
        <f t="shared" si="73"/>
        <v>65.600648910769479</v>
      </c>
      <c r="V79" s="59">
        <v>177418080.71000004</v>
      </c>
      <c r="W79" s="58">
        <f t="shared" si="74"/>
        <v>9.3738470980216224</v>
      </c>
      <c r="X79" s="44">
        <f t="shared" si="75"/>
        <v>5.7509187511063081E-3</v>
      </c>
      <c r="Y79" s="100">
        <f t="shared" si="76"/>
        <v>4350.5083423653177</v>
      </c>
      <c r="Z79" s="32">
        <f t="shared" si="77"/>
        <v>3121360.0614035553</v>
      </c>
      <c r="AA79" s="63">
        <v>57199757.931000002</v>
      </c>
      <c r="AB79" s="58">
        <f t="shared" si="78"/>
        <v>29.075122363388029</v>
      </c>
      <c r="AC79" s="58">
        <f t="shared" si="79"/>
        <v>4.9871559400986613E-3</v>
      </c>
      <c r="AD79" s="105">
        <f t="shared" si="80"/>
        <v>1402.6080265564847</v>
      </c>
      <c r="AE79" s="5">
        <f t="shared" si="81"/>
        <v>1595586.5406438233</v>
      </c>
      <c r="AF79" s="46">
        <f t="shared" si="82"/>
        <v>4716946.6020473782</v>
      </c>
      <c r="AG79" s="67">
        <f t="shared" si="83"/>
        <v>115.66530006736907</v>
      </c>
      <c r="AH79" s="70">
        <v>7707.67</v>
      </c>
      <c r="AI79" s="40">
        <f t="shared" si="84"/>
        <v>8.2080405102126219E-3</v>
      </c>
      <c r="AJ79" s="5">
        <f t="shared" si="85"/>
        <v>1406839.4622457314</v>
      </c>
      <c r="AK79" s="46">
        <f t="shared" si="86"/>
        <v>1406839.4622457314</v>
      </c>
      <c r="AL79" s="5">
        <f t="shared" si="87"/>
        <v>34.4974243457917</v>
      </c>
      <c r="AM79" s="74">
        <v>4967.833333333333</v>
      </c>
      <c r="AN79" s="44">
        <f t="shared" si="88"/>
        <v>5.5265616549289845E-3</v>
      </c>
      <c r="AO79" s="5">
        <f t="shared" si="89"/>
        <v>157868.07118847794</v>
      </c>
      <c r="AP79" s="108">
        <v>54.333333333333336</v>
      </c>
      <c r="AQ79" s="77">
        <f t="shared" si="90"/>
        <v>6.1534976782815541E-3</v>
      </c>
      <c r="AR79" s="32">
        <f t="shared" si="91"/>
        <v>527347.74845913425</v>
      </c>
      <c r="AS79" s="36">
        <v>326.08333333333331</v>
      </c>
      <c r="AT79" s="81">
        <f t="shared" si="92"/>
        <v>5.8577581238407573E-3</v>
      </c>
      <c r="AU79" s="6">
        <f t="shared" si="93"/>
        <v>669332.01363164186</v>
      </c>
      <c r="AV79" s="110">
        <v>293.16666666666669</v>
      </c>
      <c r="AW79" s="77">
        <f t="shared" si="94"/>
        <v>7.8034771832952007E-3</v>
      </c>
      <c r="AX79" s="73">
        <f t="shared" si="95"/>
        <v>891658.03469517583</v>
      </c>
      <c r="AY79" s="86">
        <v>705</v>
      </c>
      <c r="AZ79" s="77">
        <f t="shared" si="96"/>
        <v>7.6064088040135947E-3</v>
      </c>
      <c r="BA79" s="73">
        <f t="shared" si="97"/>
        <v>651860.57854766143</v>
      </c>
      <c r="BB79" s="46">
        <f t="shared" si="98"/>
        <v>2898066.446522091</v>
      </c>
      <c r="BC79" s="67">
        <f t="shared" si="99"/>
        <v>71.064133947722979</v>
      </c>
      <c r="BD79" s="93">
        <f t="shared" si="100"/>
        <v>14888741.423770476</v>
      </c>
      <c r="BE79" s="1">
        <v>6347409</v>
      </c>
      <c r="BF79" s="1">
        <f t="shared" si="101"/>
        <v>0</v>
      </c>
      <c r="BG79" s="1">
        <f t="shared" si="102"/>
        <v>8541332.4237704761</v>
      </c>
      <c r="BH79" s="87">
        <f t="shared" si="103"/>
        <v>6.1710406347879332E-3</v>
      </c>
      <c r="BI79" s="1">
        <f t="shared" si="104"/>
        <v>-3082.1318959755763</v>
      </c>
      <c r="BJ79" s="93">
        <f t="shared" si="105"/>
        <v>14885659.2918745</v>
      </c>
      <c r="BK79" s="91">
        <v>7</v>
      </c>
      <c r="BL79" s="5">
        <f t="shared" si="106"/>
        <v>0</v>
      </c>
      <c r="BM79" s="139">
        <v>787.15</v>
      </c>
      <c r="BN79" s="32">
        <f t="shared" si="107"/>
        <v>0</v>
      </c>
      <c r="BO79" s="46">
        <f t="shared" si="108"/>
        <v>14885659.2918745</v>
      </c>
      <c r="BP79" s="5">
        <f t="shared" si="109"/>
        <v>14885659.2918745</v>
      </c>
      <c r="BQ79" s="96">
        <f t="shared" si="110"/>
        <v>5.2859027230361486E-3</v>
      </c>
      <c r="BR79" s="67">
        <f t="shared" si="111"/>
        <v>31128.509727007422</v>
      </c>
      <c r="BS79" s="97">
        <f t="shared" si="113"/>
        <v>14916788</v>
      </c>
      <c r="BT79" s="99">
        <f t="shared" si="112"/>
        <v>365.77788676099163</v>
      </c>
    </row>
    <row r="80" spans="1:72" ht="15.6" x14ac:dyDescent="0.3">
      <c r="A80" s="2" t="s">
        <v>412</v>
      </c>
      <c r="B80" s="13" t="s">
        <v>113</v>
      </c>
      <c r="C80" s="36">
        <v>6188</v>
      </c>
      <c r="D80" s="25">
        <v>0</v>
      </c>
      <c r="E80" s="28">
        <v>0</v>
      </c>
      <c r="F80" s="4">
        <v>0</v>
      </c>
      <c r="G80" s="28">
        <v>0</v>
      </c>
      <c r="H80" s="28">
        <v>0</v>
      </c>
      <c r="I80" s="4">
        <v>0</v>
      </c>
      <c r="J80" s="28">
        <f t="shared" si="65"/>
        <v>0</v>
      </c>
      <c r="K80" s="49">
        <f t="shared" si="66"/>
        <v>0</v>
      </c>
      <c r="L80" s="39">
        <v>1529</v>
      </c>
      <c r="M80" s="40">
        <f t="shared" si="67"/>
        <v>4.92017031705333E-4</v>
      </c>
      <c r="N80" s="1">
        <f t="shared" si="68"/>
        <v>56219.929811042937</v>
      </c>
      <c r="O80" s="43">
        <v>0</v>
      </c>
      <c r="P80" s="43">
        <v>114.5</v>
      </c>
      <c r="Q80" s="43">
        <f t="shared" si="69"/>
        <v>57.25</v>
      </c>
      <c r="R80" s="44">
        <f t="shared" si="70"/>
        <v>6.1119930648896158E-5</v>
      </c>
      <c r="S80" s="32">
        <f t="shared" si="71"/>
        <v>6983.8196438587011</v>
      </c>
      <c r="T80" s="46">
        <f t="shared" si="72"/>
        <v>63203.749454901641</v>
      </c>
      <c r="U80" s="5">
        <f t="shared" si="73"/>
        <v>10.213922019214873</v>
      </c>
      <c r="V80" s="59">
        <v>23402655.559999999</v>
      </c>
      <c r="W80" s="58">
        <f t="shared" si="74"/>
        <v>1.6361965376889904</v>
      </c>
      <c r="X80" s="44">
        <f t="shared" si="75"/>
        <v>1.0038176695965912E-3</v>
      </c>
      <c r="Y80" s="100">
        <f t="shared" si="76"/>
        <v>3781.9417517776337</v>
      </c>
      <c r="Z80" s="32">
        <f t="shared" si="77"/>
        <v>544830.57723728742</v>
      </c>
      <c r="AA80" s="63">
        <v>5838951.2580000004</v>
      </c>
      <c r="AB80" s="58">
        <f t="shared" si="78"/>
        <v>6.5579146507751167</v>
      </c>
      <c r="AC80" s="58">
        <f t="shared" si="79"/>
        <v>1.124856590335674E-3</v>
      </c>
      <c r="AD80" s="105">
        <f t="shared" si="80"/>
        <v>943.59264027149322</v>
      </c>
      <c r="AE80" s="5">
        <f t="shared" si="81"/>
        <v>359885.68580003089</v>
      </c>
      <c r="AF80" s="46">
        <f t="shared" si="82"/>
        <v>904716.26303731836</v>
      </c>
      <c r="AG80" s="67">
        <f t="shared" si="83"/>
        <v>146.20495524197131</v>
      </c>
      <c r="AH80" s="70">
        <v>2971.1093000000001</v>
      </c>
      <c r="AI80" s="40">
        <f t="shared" si="84"/>
        <v>3.1639893112535263E-3</v>
      </c>
      <c r="AJ80" s="5">
        <f t="shared" si="85"/>
        <v>542300.56682308554</v>
      </c>
      <c r="AK80" s="46">
        <f t="shared" si="86"/>
        <v>542300.56682308554</v>
      </c>
      <c r="AL80" s="5">
        <f t="shared" si="87"/>
        <v>87.637454237731987</v>
      </c>
      <c r="AM80" s="74">
        <v>773.22222222222217</v>
      </c>
      <c r="AN80" s="44">
        <f t="shared" si="88"/>
        <v>8.6018591956365511E-4</v>
      </c>
      <c r="AO80" s="5">
        <f t="shared" si="89"/>
        <v>24571.49679383183</v>
      </c>
      <c r="AP80" s="108">
        <v>3</v>
      </c>
      <c r="AQ80" s="77">
        <f t="shared" si="90"/>
        <v>3.3976367548793857E-4</v>
      </c>
      <c r="AR80" s="32">
        <f t="shared" si="91"/>
        <v>29117.360344369372</v>
      </c>
      <c r="AS80" s="36">
        <v>46.666666666666664</v>
      </c>
      <c r="AT80" s="81">
        <f t="shared" si="92"/>
        <v>8.3831958838508156E-4</v>
      </c>
      <c r="AU80" s="6">
        <f t="shared" si="93"/>
        <v>95789.912505422821</v>
      </c>
      <c r="AV80" s="110">
        <v>8.7777777777777786</v>
      </c>
      <c r="AW80" s="77">
        <f t="shared" si="94"/>
        <v>2.3364589633516046E-4</v>
      </c>
      <c r="AX80" s="73">
        <f t="shared" si="95"/>
        <v>26697.360144369486</v>
      </c>
      <c r="AY80" s="86">
        <v>6</v>
      </c>
      <c r="AZ80" s="77">
        <f t="shared" si="96"/>
        <v>6.4735394076711445E-5</v>
      </c>
      <c r="BA80" s="73">
        <f t="shared" si="97"/>
        <v>5547.7496046609476</v>
      </c>
      <c r="BB80" s="46">
        <f t="shared" si="98"/>
        <v>181723.87939265446</v>
      </c>
      <c r="BC80" s="67">
        <f t="shared" si="99"/>
        <v>29.367142758993932</v>
      </c>
      <c r="BD80" s="93">
        <f t="shared" si="100"/>
        <v>1691944.4587079601</v>
      </c>
      <c r="BE80" s="1">
        <v>761335</v>
      </c>
      <c r="BF80" s="1">
        <f t="shared" si="101"/>
        <v>0</v>
      </c>
      <c r="BG80" s="1">
        <f t="shared" si="102"/>
        <v>930609.45870796009</v>
      </c>
      <c r="BH80" s="87">
        <f t="shared" si="103"/>
        <v>6.7235748474354744E-4</v>
      </c>
      <c r="BI80" s="1">
        <f t="shared" si="104"/>
        <v>-335.80956144477142</v>
      </c>
      <c r="BJ80" s="93">
        <f t="shared" si="105"/>
        <v>1691608.6491465154</v>
      </c>
      <c r="BK80" s="91">
        <v>8</v>
      </c>
      <c r="BL80" s="5">
        <f t="shared" si="106"/>
        <v>0</v>
      </c>
      <c r="BM80" s="139">
        <v>945</v>
      </c>
      <c r="BN80" s="32">
        <f t="shared" si="107"/>
        <v>0</v>
      </c>
      <c r="BO80" s="46">
        <f t="shared" si="108"/>
        <v>1691608.6491465154</v>
      </c>
      <c r="BP80" s="5">
        <f t="shared" si="109"/>
        <v>1691608.6491465154</v>
      </c>
      <c r="BQ80" s="96">
        <f t="shared" si="110"/>
        <v>6.0069081184170191E-4</v>
      </c>
      <c r="BR80" s="67">
        <f t="shared" si="111"/>
        <v>3537.4487119956275</v>
      </c>
      <c r="BS80" s="97">
        <f t="shared" si="113"/>
        <v>1695146</v>
      </c>
      <c r="BT80" s="99">
        <f t="shared" si="112"/>
        <v>273.94085326438267</v>
      </c>
    </row>
    <row r="81" spans="1:72" ht="15.6" x14ac:dyDescent="0.3">
      <c r="A81" s="2" t="s">
        <v>557</v>
      </c>
      <c r="B81" s="13" t="s">
        <v>260</v>
      </c>
      <c r="C81" s="36">
        <v>66673</v>
      </c>
      <c r="D81" s="25">
        <v>0</v>
      </c>
      <c r="E81" s="28">
        <f>C81/($C$7+$C$147+$C$98+$C$81+$C$186+$C$208+$C$231+$C$247+$C$265)*$E$6</f>
        <v>15494810.533127325</v>
      </c>
      <c r="F81" s="4">
        <v>0</v>
      </c>
      <c r="G81" s="28">
        <v>0</v>
      </c>
      <c r="H81" s="28">
        <v>0</v>
      </c>
      <c r="I81" s="4">
        <v>0</v>
      </c>
      <c r="J81" s="28">
        <f t="shared" si="65"/>
        <v>15494810.533127325</v>
      </c>
      <c r="K81" s="49">
        <f t="shared" si="66"/>
        <v>232.40007998931088</v>
      </c>
      <c r="L81" s="39">
        <v>40606</v>
      </c>
      <c r="M81" s="40">
        <f t="shared" si="67"/>
        <v>1.3066607972156148E-2</v>
      </c>
      <c r="N81" s="1">
        <f t="shared" si="68"/>
        <v>1493045.4348641003</v>
      </c>
      <c r="O81" s="43">
        <v>7604</v>
      </c>
      <c r="P81" s="43">
        <v>4966</v>
      </c>
      <c r="Q81" s="43">
        <f t="shared" si="69"/>
        <v>10087</v>
      </c>
      <c r="R81" s="44">
        <f t="shared" si="70"/>
        <v>1.0768851361666647E-2</v>
      </c>
      <c r="S81" s="32">
        <f t="shared" si="71"/>
        <v>1230494.1265956808</v>
      </c>
      <c r="T81" s="46">
        <f t="shared" si="72"/>
        <v>2723539.5614597811</v>
      </c>
      <c r="U81" s="5">
        <f t="shared" si="73"/>
        <v>40.84921274668578</v>
      </c>
      <c r="V81" s="57">
        <v>202394459.23999998</v>
      </c>
      <c r="W81" s="58">
        <f t="shared" si="74"/>
        <v>21.963491222498153</v>
      </c>
      <c r="X81" s="44">
        <f t="shared" si="75"/>
        <v>1.3474750781659493E-2</v>
      </c>
      <c r="Y81" s="100">
        <f t="shared" si="76"/>
        <v>3035.6285038921301</v>
      </c>
      <c r="Z81" s="32">
        <f t="shared" si="77"/>
        <v>7313535.5840572882</v>
      </c>
      <c r="AA81" s="63">
        <v>96815387.295000002</v>
      </c>
      <c r="AB81" s="58">
        <f t="shared" si="78"/>
        <v>45.915107641464502</v>
      </c>
      <c r="AC81" s="58">
        <f t="shared" si="79"/>
        <v>7.8756608124457145E-3</v>
      </c>
      <c r="AD81" s="105">
        <f t="shared" si="80"/>
        <v>1452.0928606032428</v>
      </c>
      <c r="AE81" s="5">
        <f t="shared" si="81"/>
        <v>2519732.3969712849</v>
      </c>
      <c r="AF81" s="46">
        <f t="shared" si="82"/>
        <v>9833267.9810285736</v>
      </c>
      <c r="AG81" s="67">
        <f t="shared" si="83"/>
        <v>147.48500863960786</v>
      </c>
      <c r="AH81" s="70">
        <v>3944.2997999999998</v>
      </c>
      <c r="AI81" s="40">
        <f t="shared" si="84"/>
        <v>4.2003578958133315E-3</v>
      </c>
      <c r="AJ81" s="5">
        <f t="shared" si="85"/>
        <v>719931.78347904701</v>
      </c>
      <c r="AK81" s="46">
        <f t="shared" si="86"/>
        <v>719931.78347904701</v>
      </c>
      <c r="AL81" s="5">
        <f t="shared" si="87"/>
        <v>10.797950946845754</v>
      </c>
      <c r="AM81" s="74">
        <v>12872.694444444445</v>
      </c>
      <c r="AN81" s="44">
        <f t="shared" si="88"/>
        <v>1.4320476299986723E-2</v>
      </c>
      <c r="AO81" s="5">
        <f t="shared" si="89"/>
        <v>409069.16689564474</v>
      </c>
      <c r="AP81" s="108">
        <v>145.33333333333334</v>
      </c>
      <c r="AQ81" s="77">
        <f t="shared" si="90"/>
        <v>1.645966250141569E-2</v>
      </c>
      <c r="AR81" s="32">
        <f t="shared" si="91"/>
        <v>1410574.3455716718</v>
      </c>
      <c r="AS81" s="36">
        <v>975.41666666666663</v>
      </c>
      <c r="AT81" s="81">
        <f t="shared" si="92"/>
        <v>1.7522376396513179E-2</v>
      </c>
      <c r="AU81" s="6">
        <f t="shared" si="93"/>
        <v>2002180.2247785253</v>
      </c>
      <c r="AV81" s="110">
        <v>396.30555555555554</v>
      </c>
      <c r="AW81" s="77">
        <f t="shared" si="94"/>
        <v>1.0548816465233335E-2</v>
      </c>
      <c r="AX81" s="73">
        <f t="shared" si="95"/>
        <v>1205352.0163915171</v>
      </c>
      <c r="AY81" s="86">
        <v>2126</v>
      </c>
      <c r="AZ81" s="77">
        <f t="shared" si="96"/>
        <v>2.2937907967848087E-2</v>
      </c>
      <c r="BA81" s="73">
        <f t="shared" si="97"/>
        <v>1965752.6099181958</v>
      </c>
      <c r="BB81" s="46">
        <f t="shared" si="98"/>
        <v>6992928.3635555543</v>
      </c>
      <c r="BC81" s="67">
        <f t="shared" si="99"/>
        <v>104.88396147699299</v>
      </c>
      <c r="BD81" s="93">
        <f t="shared" si="100"/>
        <v>35764478.222650282</v>
      </c>
      <c r="BE81" s="1">
        <v>16698832</v>
      </c>
      <c r="BF81" s="1">
        <f t="shared" si="101"/>
        <v>0</v>
      </c>
      <c r="BG81" s="1">
        <f t="shared" si="102"/>
        <v>19065646.222650282</v>
      </c>
      <c r="BH81" s="87">
        <f t="shared" si="103"/>
        <v>1.3774768587747873E-2</v>
      </c>
      <c r="BI81" s="1">
        <f t="shared" si="104"/>
        <v>-6879.8207849492055</v>
      </c>
      <c r="BJ81" s="93">
        <f t="shared" si="105"/>
        <v>35757598.401865333</v>
      </c>
      <c r="BK81" s="91">
        <v>7.5</v>
      </c>
      <c r="BL81" s="5">
        <f t="shared" si="106"/>
        <v>0</v>
      </c>
      <c r="BM81" s="139">
        <v>850.13</v>
      </c>
      <c r="BN81" s="32">
        <f t="shared" si="107"/>
        <v>0</v>
      </c>
      <c r="BO81" s="46">
        <f t="shared" si="108"/>
        <v>35757598.401865333</v>
      </c>
      <c r="BP81" s="5">
        <f t="shared" si="109"/>
        <v>35757598.401865333</v>
      </c>
      <c r="BQ81" s="96">
        <f t="shared" si="110"/>
        <v>1.2697535463869366E-2</v>
      </c>
      <c r="BR81" s="67">
        <f t="shared" si="111"/>
        <v>74775.37459657414</v>
      </c>
      <c r="BS81" s="97">
        <f t="shared" si="113"/>
        <v>35832374</v>
      </c>
      <c r="BT81" s="99">
        <f t="shared" si="112"/>
        <v>537.43455371739685</v>
      </c>
    </row>
    <row r="82" spans="1:72" ht="15.6" x14ac:dyDescent="0.3">
      <c r="A82" s="2" t="s">
        <v>528</v>
      </c>
      <c r="B82" s="13" t="s">
        <v>231</v>
      </c>
      <c r="C82" s="36">
        <v>263703</v>
      </c>
      <c r="D82" s="25">
        <f>C82/($C$14+$C$82)*$D$6</f>
        <v>284936654.38314456</v>
      </c>
      <c r="E82" s="28">
        <v>0</v>
      </c>
      <c r="F82" s="4">
        <v>0</v>
      </c>
      <c r="G82" s="28">
        <v>0</v>
      </c>
      <c r="H82" s="28">
        <v>0</v>
      </c>
      <c r="I82" s="4">
        <v>0</v>
      </c>
      <c r="J82" s="28">
        <f t="shared" si="65"/>
        <v>284936654.38314456</v>
      </c>
      <c r="K82" s="49">
        <f t="shared" si="66"/>
        <v>1080.5210952592292</v>
      </c>
      <c r="L82" s="39">
        <v>206093</v>
      </c>
      <c r="M82" s="40">
        <f t="shared" si="67"/>
        <v>6.6318682874589391E-2</v>
      </c>
      <c r="N82" s="1">
        <f t="shared" si="68"/>
        <v>7577850.8793638134</v>
      </c>
      <c r="O82" s="43">
        <v>114145</v>
      </c>
      <c r="P82" s="43">
        <v>27855.5</v>
      </c>
      <c r="Q82" s="43">
        <f t="shared" si="69"/>
        <v>128072.75</v>
      </c>
      <c r="R82" s="44">
        <f t="shared" si="70"/>
        <v>0.13673008904826928</v>
      </c>
      <c r="S82" s="32">
        <f t="shared" si="71"/>
        <v>15623353.489834141</v>
      </c>
      <c r="T82" s="46">
        <f t="shared" si="72"/>
        <v>23201204.369197953</v>
      </c>
      <c r="U82" s="5">
        <f t="shared" si="73"/>
        <v>87.982330004580731</v>
      </c>
      <c r="V82" s="59">
        <v>1132811521.01</v>
      </c>
      <c r="W82" s="58">
        <f t="shared" si="74"/>
        <v>61.386445069873311</v>
      </c>
      <c r="X82" s="44">
        <f t="shared" si="75"/>
        <v>3.7661000262165518E-2</v>
      </c>
      <c r="Y82" s="100">
        <f t="shared" si="76"/>
        <v>4295.785489774481</v>
      </c>
      <c r="Z82" s="32">
        <f t="shared" si="77"/>
        <v>20440828.18388252</v>
      </c>
      <c r="AA82" s="63">
        <v>357614735.94</v>
      </c>
      <c r="AB82" s="58">
        <f t="shared" si="78"/>
        <v>194.45303903994377</v>
      </c>
      <c r="AC82" s="58">
        <f t="shared" si="79"/>
        <v>3.3353862336257721E-2</v>
      </c>
      <c r="AD82" s="105">
        <f t="shared" si="80"/>
        <v>1356.1269152796897</v>
      </c>
      <c r="AE82" s="5">
        <f t="shared" si="81"/>
        <v>10671207.089058245</v>
      </c>
      <c r="AF82" s="46">
        <f t="shared" si="82"/>
        <v>31112035.272940762</v>
      </c>
      <c r="AG82" s="67">
        <f t="shared" si="83"/>
        <v>117.98134747401721</v>
      </c>
      <c r="AH82" s="70">
        <v>5258.07</v>
      </c>
      <c r="AI82" s="40">
        <f t="shared" si="84"/>
        <v>5.599416109606882E-3</v>
      </c>
      <c r="AJ82" s="5">
        <f t="shared" si="85"/>
        <v>959727.17711713305</v>
      </c>
      <c r="AK82" s="46">
        <f t="shared" si="86"/>
        <v>959727.17711713305</v>
      </c>
      <c r="AL82" s="5">
        <f t="shared" si="87"/>
        <v>3.6394245689928937</v>
      </c>
      <c r="AM82" s="74">
        <v>42381.111111111109</v>
      </c>
      <c r="AN82" s="44">
        <f t="shared" si="88"/>
        <v>4.7147681462733869E-2</v>
      </c>
      <c r="AO82" s="5">
        <f t="shared" si="89"/>
        <v>1346789.197021307</v>
      </c>
      <c r="AP82" s="108">
        <v>602.33333333333337</v>
      </c>
      <c r="AQ82" s="77">
        <f t="shared" si="90"/>
        <v>6.8216995734078328E-2</v>
      </c>
      <c r="AR82" s="32">
        <f t="shared" si="91"/>
        <v>5846118.9046972729</v>
      </c>
      <c r="AS82" s="36">
        <v>2873.25</v>
      </c>
      <c r="AT82" s="81">
        <f t="shared" si="92"/>
        <v>5.1615037657016478E-2</v>
      </c>
      <c r="AU82" s="6">
        <f t="shared" si="93"/>
        <v>5897750.7022758452</v>
      </c>
      <c r="AV82" s="110">
        <v>4782.8888888888887</v>
      </c>
      <c r="AW82" s="77">
        <f t="shared" si="94"/>
        <v>0.12731039561573818</v>
      </c>
      <c r="AX82" s="73">
        <f t="shared" si="95"/>
        <v>14547019.807272516</v>
      </c>
      <c r="AY82" s="86">
        <v>10575</v>
      </c>
      <c r="AZ82" s="77">
        <f t="shared" si="96"/>
        <v>0.11409613206020391</v>
      </c>
      <c r="BA82" s="73">
        <f t="shared" si="97"/>
        <v>9777908.6782149207</v>
      </c>
      <c r="BB82" s="46">
        <f t="shared" si="98"/>
        <v>37415587.289481863</v>
      </c>
      <c r="BC82" s="67">
        <f t="shared" si="99"/>
        <v>141.88533042658545</v>
      </c>
      <c r="BD82" s="93">
        <f t="shared" si="100"/>
        <v>377625208.49188226</v>
      </c>
      <c r="BE82" s="1">
        <v>199485208</v>
      </c>
      <c r="BF82" s="1">
        <f t="shared" si="101"/>
        <v>0</v>
      </c>
      <c r="BG82" s="1">
        <f t="shared" si="102"/>
        <v>178140000.49188226</v>
      </c>
      <c r="BH82" s="87">
        <f t="shared" si="103"/>
        <v>0.12870464784360541</v>
      </c>
      <c r="BI82" s="1">
        <f t="shared" si="104"/>
        <v>-64281.654222604622</v>
      </c>
      <c r="BJ82" s="93">
        <f t="shared" si="105"/>
        <v>377560926.83765966</v>
      </c>
      <c r="BK82" s="91">
        <v>6.9</v>
      </c>
      <c r="BL82" s="5">
        <f t="shared" si="106"/>
        <v>0</v>
      </c>
      <c r="BM82" s="139">
        <v>913.1</v>
      </c>
      <c r="BN82" s="32">
        <f t="shared" si="107"/>
        <v>0</v>
      </c>
      <c r="BO82" s="46">
        <f t="shared" si="108"/>
        <v>377560926.83765966</v>
      </c>
      <c r="BP82" s="5">
        <f t="shared" si="109"/>
        <v>377560926.83765966</v>
      </c>
      <c r="BQ82" s="96">
        <f t="shared" si="110"/>
        <v>0.13407201469219704</v>
      </c>
      <c r="BR82" s="67">
        <f t="shared" si="111"/>
        <v>789545.74689341988</v>
      </c>
      <c r="BS82" s="97">
        <f t="shared" si="113"/>
        <v>378350473</v>
      </c>
      <c r="BT82" s="99">
        <f t="shared" si="112"/>
        <v>1434.7598358759665</v>
      </c>
    </row>
    <row r="83" spans="1:72" ht="15.6" x14ac:dyDescent="0.3">
      <c r="A83" s="3" t="s">
        <v>500</v>
      </c>
      <c r="B83" s="13" t="s">
        <v>201</v>
      </c>
      <c r="C83" s="36">
        <v>33970</v>
      </c>
      <c r="D83" s="25">
        <v>0</v>
      </c>
      <c r="E83" s="28">
        <v>0</v>
      </c>
      <c r="F83" s="4">
        <v>0</v>
      </c>
      <c r="G83" s="28">
        <v>0</v>
      </c>
      <c r="H83" s="28">
        <v>0</v>
      </c>
      <c r="I83" s="4">
        <v>0</v>
      </c>
      <c r="J83" s="28">
        <f t="shared" si="65"/>
        <v>0</v>
      </c>
      <c r="K83" s="49">
        <f t="shared" si="66"/>
        <v>0</v>
      </c>
      <c r="L83" s="39">
        <v>9680</v>
      </c>
      <c r="M83" s="40">
        <f t="shared" si="67"/>
        <v>3.1149279705085828E-3</v>
      </c>
      <c r="N83" s="1">
        <f t="shared" si="68"/>
        <v>355924.73549437255</v>
      </c>
      <c r="O83" s="43">
        <v>3055</v>
      </c>
      <c r="P83" s="43">
        <v>2464</v>
      </c>
      <c r="Q83" s="43">
        <f t="shared" si="69"/>
        <v>4287</v>
      </c>
      <c r="R83" s="44">
        <f t="shared" si="70"/>
        <v>4.5767885186343725E-3</v>
      </c>
      <c r="S83" s="32">
        <f t="shared" si="71"/>
        <v>522963.05350606551</v>
      </c>
      <c r="T83" s="46">
        <f t="shared" si="72"/>
        <v>878887.78900043806</v>
      </c>
      <c r="U83" s="5">
        <f t="shared" si="73"/>
        <v>25.872469502515102</v>
      </c>
      <c r="V83" s="59">
        <v>132805086.45000002</v>
      </c>
      <c r="W83" s="58">
        <f t="shared" si="74"/>
        <v>8.6891318009454128</v>
      </c>
      <c r="X83" s="44">
        <f t="shared" si="75"/>
        <v>5.3308412738498276E-3</v>
      </c>
      <c r="Y83" s="100">
        <f t="shared" si="76"/>
        <v>3909.481496909038</v>
      </c>
      <c r="Z83" s="32">
        <f t="shared" si="77"/>
        <v>2893359.438033368</v>
      </c>
      <c r="AA83" s="63">
        <v>27583136.469000001</v>
      </c>
      <c r="AB83" s="58">
        <f t="shared" si="78"/>
        <v>41.835739068213215</v>
      </c>
      <c r="AC83" s="58">
        <f t="shared" si="79"/>
        <v>7.1759407233031114E-3</v>
      </c>
      <c r="AD83" s="105">
        <f t="shared" si="80"/>
        <v>811.98517718575215</v>
      </c>
      <c r="AE83" s="5">
        <f t="shared" si="81"/>
        <v>2295864.5312249516</v>
      </c>
      <c r="AF83" s="46">
        <f t="shared" si="82"/>
        <v>5189223.9692583196</v>
      </c>
      <c r="AG83" s="67">
        <f t="shared" si="83"/>
        <v>152.7590217620936</v>
      </c>
      <c r="AH83" s="70">
        <v>6076.7362000000003</v>
      </c>
      <c r="AI83" s="40">
        <f t="shared" si="84"/>
        <v>6.471228905684274E-3</v>
      </c>
      <c r="AJ83" s="5">
        <f t="shared" si="85"/>
        <v>1109153.9061502593</v>
      </c>
      <c r="AK83" s="46">
        <f t="shared" si="86"/>
        <v>1109153.9061502593</v>
      </c>
      <c r="AL83" s="5">
        <f t="shared" si="87"/>
        <v>32.650983401538397</v>
      </c>
      <c r="AM83" s="74">
        <v>5171.1944444444443</v>
      </c>
      <c r="AN83" s="44">
        <f t="shared" si="88"/>
        <v>5.7527946308280195E-3</v>
      </c>
      <c r="AO83" s="5">
        <f t="shared" si="89"/>
        <v>164330.49136478358</v>
      </c>
      <c r="AP83" s="108">
        <v>58</v>
      </c>
      <c r="AQ83" s="77">
        <f t="shared" si="90"/>
        <v>6.5687643927668116E-3</v>
      </c>
      <c r="AR83" s="32">
        <f t="shared" si="91"/>
        <v>562935.63332447445</v>
      </c>
      <c r="AS83" s="36">
        <v>293.75</v>
      </c>
      <c r="AT83" s="81">
        <f t="shared" si="92"/>
        <v>5.2769224090310936E-3</v>
      </c>
      <c r="AU83" s="6">
        <f t="shared" si="93"/>
        <v>602963.28853859892</v>
      </c>
      <c r="AV83" s="110">
        <v>244.80555555555554</v>
      </c>
      <c r="AW83" s="77">
        <f t="shared" si="94"/>
        <v>6.516206596208129E-3</v>
      </c>
      <c r="AX83" s="73">
        <f t="shared" si="95"/>
        <v>744569.09795040579</v>
      </c>
      <c r="AY83" s="86">
        <v>235</v>
      </c>
      <c r="AZ83" s="77">
        <f t="shared" si="96"/>
        <v>2.5354696013378647E-3</v>
      </c>
      <c r="BA83" s="73">
        <f t="shared" si="97"/>
        <v>217286.85951588713</v>
      </c>
      <c r="BB83" s="46">
        <f t="shared" si="98"/>
        <v>2292085.3706941498</v>
      </c>
      <c r="BC83" s="67">
        <f t="shared" si="99"/>
        <v>67.473811324526039</v>
      </c>
      <c r="BD83" s="93">
        <f t="shared" si="100"/>
        <v>9469351.0351031665</v>
      </c>
      <c r="BE83" s="1">
        <v>5501143</v>
      </c>
      <c r="BF83" s="1">
        <f t="shared" si="101"/>
        <v>0</v>
      </c>
      <c r="BG83" s="1">
        <f t="shared" si="102"/>
        <v>3968208.0351031665</v>
      </c>
      <c r="BH83" s="87">
        <f t="shared" si="103"/>
        <v>2.8669968357353404E-3</v>
      </c>
      <c r="BI83" s="1">
        <f t="shared" si="104"/>
        <v>-1431.9241949675813</v>
      </c>
      <c r="BJ83" s="93">
        <f t="shared" si="105"/>
        <v>9467919.1109081991</v>
      </c>
      <c r="BK83" s="91">
        <v>7.8</v>
      </c>
      <c r="BL83" s="5">
        <f t="shared" si="106"/>
        <v>0</v>
      </c>
      <c r="BM83" s="139">
        <v>981.62</v>
      </c>
      <c r="BN83" s="32">
        <f t="shared" si="107"/>
        <v>0</v>
      </c>
      <c r="BO83" s="46">
        <f t="shared" si="108"/>
        <v>9467919.1109081991</v>
      </c>
      <c r="BP83" s="5">
        <f t="shared" si="109"/>
        <v>9467919.1109081991</v>
      </c>
      <c r="BQ83" s="96">
        <f t="shared" si="110"/>
        <v>3.3620613255036726E-3</v>
      </c>
      <c r="BR83" s="67">
        <f t="shared" si="111"/>
        <v>19799.070122430028</v>
      </c>
      <c r="BS83" s="97">
        <f t="shared" si="113"/>
        <v>9487718</v>
      </c>
      <c r="BT83" s="99">
        <f t="shared" si="112"/>
        <v>279.29696791286432</v>
      </c>
    </row>
    <row r="84" spans="1:72" ht="15.6" x14ac:dyDescent="0.3">
      <c r="A84" s="3" t="s">
        <v>558</v>
      </c>
      <c r="B84" s="13" t="s">
        <v>261</v>
      </c>
      <c r="C84" s="36">
        <v>8426</v>
      </c>
      <c r="D84" s="25">
        <v>0</v>
      </c>
      <c r="E84" s="28">
        <v>0</v>
      </c>
      <c r="F84" s="4">
        <v>0</v>
      </c>
      <c r="G84" s="28">
        <v>0</v>
      </c>
      <c r="H84" s="28">
        <v>0</v>
      </c>
      <c r="I84" s="4">
        <v>0</v>
      </c>
      <c r="J84" s="28">
        <f t="shared" si="65"/>
        <v>0</v>
      </c>
      <c r="K84" s="49">
        <f t="shared" si="66"/>
        <v>0</v>
      </c>
      <c r="L84" s="39">
        <v>1955</v>
      </c>
      <c r="M84" s="40">
        <f t="shared" si="67"/>
        <v>6.2909960561407846E-4</v>
      </c>
      <c r="N84" s="1">
        <f t="shared" si="68"/>
        <v>71883.559699534948</v>
      </c>
      <c r="O84" s="43">
        <v>0</v>
      </c>
      <c r="P84" s="43">
        <v>113</v>
      </c>
      <c r="Q84" s="43">
        <f t="shared" si="69"/>
        <v>56.5</v>
      </c>
      <c r="R84" s="44">
        <f t="shared" si="70"/>
        <v>6.0319232867469573E-5</v>
      </c>
      <c r="S84" s="32">
        <f t="shared" si="71"/>
        <v>6892.3285568212514</v>
      </c>
      <c r="T84" s="46">
        <f t="shared" si="72"/>
        <v>78775.888256356193</v>
      </c>
      <c r="U84" s="5">
        <f t="shared" si="73"/>
        <v>9.3491441082786846</v>
      </c>
      <c r="V84" s="59">
        <v>35618554.879999995</v>
      </c>
      <c r="W84" s="58">
        <f t="shared" si="74"/>
        <v>1.9932722211553129</v>
      </c>
      <c r="X84" s="44">
        <f t="shared" si="75"/>
        <v>1.222886022444375E-3</v>
      </c>
      <c r="Y84" s="100">
        <f t="shared" si="76"/>
        <v>4227.219900308568</v>
      </c>
      <c r="Z84" s="32">
        <f t="shared" si="77"/>
        <v>663731.78883325937</v>
      </c>
      <c r="AA84" s="63">
        <v>5262231.6629999997</v>
      </c>
      <c r="AB84" s="58">
        <f t="shared" si="78"/>
        <v>13.491894798018892</v>
      </c>
      <c r="AC84" s="58">
        <f t="shared" si="79"/>
        <v>2.3142184044547391E-3</v>
      </c>
      <c r="AD84" s="105">
        <f t="shared" si="80"/>
        <v>624.52310265843812</v>
      </c>
      <c r="AE84" s="5">
        <f t="shared" si="81"/>
        <v>740409.11946803005</v>
      </c>
      <c r="AF84" s="46">
        <f t="shared" si="82"/>
        <v>1404140.9083012894</v>
      </c>
      <c r="AG84" s="67">
        <f t="shared" si="83"/>
        <v>166.64382961088174</v>
      </c>
      <c r="AH84" s="70">
        <v>4945.8504999999996</v>
      </c>
      <c r="AI84" s="40">
        <f t="shared" si="84"/>
        <v>5.2669277825147347E-3</v>
      </c>
      <c r="AJ84" s="5">
        <f t="shared" si="85"/>
        <v>902739.43458500179</v>
      </c>
      <c r="AK84" s="46">
        <f t="shared" si="86"/>
        <v>902739.43458500179</v>
      </c>
      <c r="AL84" s="5">
        <f t="shared" si="87"/>
        <v>107.13736465523401</v>
      </c>
      <c r="AM84" s="74">
        <v>988.80555555555554</v>
      </c>
      <c r="AN84" s="44">
        <f t="shared" si="88"/>
        <v>1.1000157414394107E-3</v>
      </c>
      <c r="AO84" s="5">
        <f t="shared" si="89"/>
        <v>31422.315396250604</v>
      </c>
      <c r="AP84" s="108">
        <v>5.666666666666667</v>
      </c>
      <c r="AQ84" s="77">
        <f t="shared" si="90"/>
        <v>6.4177583147721729E-4</v>
      </c>
      <c r="AR84" s="32">
        <f t="shared" si="91"/>
        <v>54999.45842825326</v>
      </c>
      <c r="AS84" s="36">
        <v>56.333333333333336</v>
      </c>
      <c r="AT84" s="81">
        <f t="shared" si="92"/>
        <v>1.0119715031219913E-3</v>
      </c>
      <c r="AU84" s="6">
        <f t="shared" si="93"/>
        <v>115632.1086672604</v>
      </c>
      <c r="AV84" s="110">
        <v>10.194444444444445</v>
      </c>
      <c r="AW84" s="77">
        <f t="shared" si="94"/>
        <v>2.7135456947786039E-4</v>
      </c>
      <c r="AX84" s="73">
        <f t="shared" si="95"/>
        <v>31006.11130691013</v>
      </c>
      <c r="AY84" s="86">
        <v>96</v>
      </c>
      <c r="AZ84" s="77">
        <f t="shared" si="96"/>
        <v>1.0357663052273831E-3</v>
      </c>
      <c r="BA84" s="73">
        <f t="shared" si="97"/>
        <v>88763.993674575162</v>
      </c>
      <c r="BB84" s="46">
        <f t="shared" si="98"/>
        <v>321823.98747324955</v>
      </c>
      <c r="BC84" s="67">
        <f t="shared" si="99"/>
        <v>38.194159443775163</v>
      </c>
      <c r="BD84" s="93">
        <f t="shared" si="100"/>
        <v>2707480.218615897</v>
      </c>
      <c r="BE84" s="1">
        <v>1256589</v>
      </c>
      <c r="BF84" s="1">
        <f t="shared" si="101"/>
        <v>0</v>
      </c>
      <c r="BG84" s="1">
        <f t="shared" si="102"/>
        <v>1450891.218615897</v>
      </c>
      <c r="BH84" s="87">
        <f t="shared" si="103"/>
        <v>1.0482566679898939E-3</v>
      </c>
      <c r="BI84" s="1">
        <f t="shared" si="104"/>
        <v>-523.55275273467066</v>
      </c>
      <c r="BJ84" s="93">
        <f t="shared" si="105"/>
        <v>2706956.6658631624</v>
      </c>
      <c r="BK84" s="91">
        <v>8</v>
      </c>
      <c r="BL84" s="5">
        <f t="shared" si="106"/>
        <v>0</v>
      </c>
      <c r="BM84" s="139">
        <v>1039</v>
      </c>
      <c r="BN84" s="32">
        <f t="shared" si="107"/>
        <v>0</v>
      </c>
      <c r="BO84" s="46">
        <f t="shared" si="108"/>
        <v>2706956.6658631624</v>
      </c>
      <c r="BP84" s="5">
        <f t="shared" si="109"/>
        <v>2706956.6658631624</v>
      </c>
      <c r="BQ84" s="96">
        <f t="shared" si="110"/>
        <v>9.6124124102702727E-4</v>
      </c>
      <c r="BR84" s="67">
        <f t="shared" si="111"/>
        <v>5660.7184976956451</v>
      </c>
      <c r="BS84" s="97">
        <f t="shared" si="113"/>
        <v>2712617</v>
      </c>
      <c r="BT84" s="99">
        <f t="shared" si="112"/>
        <v>321.93413244718727</v>
      </c>
    </row>
    <row r="85" spans="1:72" ht="15.6" x14ac:dyDescent="0.3">
      <c r="A85" s="3" t="s">
        <v>470</v>
      </c>
      <c r="B85" s="13" t="s">
        <v>171</v>
      </c>
      <c r="C85" s="36">
        <v>12107</v>
      </c>
      <c r="D85" s="25">
        <v>0</v>
      </c>
      <c r="E85" s="28">
        <v>0</v>
      </c>
      <c r="F85" s="4">
        <v>0</v>
      </c>
      <c r="G85" s="28">
        <v>0</v>
      </c>
      <c r="H85" s="28">
        <v>0</v>
      </c>
      <c r="I85" s="4">
        <v>0</v>
      </c>
      <c r="J85" s="28">
        <f t="shared" si="65"/>
        <v>0</v>
      </c>
      <c r="K85" s="49">
        <f t="shared" si="66"/>
        <v>0</v>
      </c>
      <c r="L85" s="39">
        <v>3929</v>
      </c>
      <c r="M85" s="40">
        <f t="shared" si="67"/>
        <v>1.2643132227405187E-3</v>
      </c>
      <c r="N85" s="1">
        <f t="shared" si="68"/>
        <v>144465.73199973034</v>
      </c>
      <c r="O85" s="43">
        <v>1312</v>
      </c>
      <c r="P85" s="43">
        <v>416</v>
      </c>
      <c r="Q85" s="43">
        <f t="shared" si="69"/>
        <v>1520</v>
      </c>
      <c r="R85" s="44">
        <f t="shared" si="70"/>
        <v>1.6227475036912167E-3</v>
      </c>
      <c r="S85" s="32">
        <f t="shared" si="71"/>
        <v>185421.93639589913</v>
      </c>
      <c r="T85" s="46">
        <f t="shared" si="72"/>
        <v>329887.6683956295</v>
      </c>
      <c r="U85" s="5">
        <f t="shared" si="73"/>
        <v>27.247680548082059</v>
      </c>
      <c r="V85" s="59">
        <v>47693680.400000006</v>
      </c>
      <c r="W85" s="58">
        <f t="shared" si="74"/>
        <v>3.0733516006871211</v>
      </c>
      <c r="X85" s="44">
        <f t="shared" si="75"/>
        <v>1.8855220449312028E-3</v>
      </c>
      <c r="Y85" s="100">
        <f t="shared" si="76"/>
        <v>3939.3475179648144</v>
      </c>
      <c r="Z85" s="32">
        <f t="shared" si="77"/>
        <v>1023383.1254896515</v>
      </c>
      <c r="AA85" s="63">
        <v>9667403.2170000002</v>
      </c>
      <c r="AB85" s="58">
        <f t="shared" si="78"/>
        <v>15.162235991382047</v>
      </c>
      <c r="AC85" s="58">
        <f t="shared" si="79"/>
        <v>2.6007262959902933E-3</v>
      </c>
      <c r="AD85" s="105">
        <f t="shared" si="80"/>
        <v>798.49700313868016</v>
      </c>
      <c r="AE85" s="5">
        <f t="shared" si="81"/>
        <v>832074.2169731477</v>
      </c>
      <c r="AF85" s="46">
        <f t="shared" si="82"/>
        <v>1855457.342462799</v>
      </c>
      <c r="AG85" s="67">
        <f t="shared" si="83"/>
        <v>153.2549221494011</v>
      </c>
      <c r="AH85" s="70">
        <v>3357.4117999999999</v>
      </c>
      <c r="AI85" s="40">
        <f t="shared" si="84"/>
        <v>3.5753699968817912E-3</v>
      </c>
      <c r="AJ85" s="5">
        <f t="shared" si="85"/>
        <v>612810.28005213942</v>
      </c>
      <c r="AK85" s="46">
        <f t="shared" si="86"/>
        <v>612810.28005213942</v>
      </c>
      <c r="AL85" s="5">
        <f t="shared" si="87"/>
        <v>50.616195593635041</v>
      </c>
      <c r="AM85" s="74">
        <v>1615.5277777777778</v>
      </c>
      <c r="AN85" s="44">
        <f t="shared" si="88"/>
        <v>1.7972249208184591E-3</v>
      </c>
      <c r="AO85" s="5">
        <f t="shared" si="89"/>
        <v>51338.327418898756</v>
      </c>
      <c r="AP85" s="108">
        <v>13.666666666666666</v>
      </c>
      <c r="AQ85" s="77">
        <f t="shared" si="90"/>
        <v>1.5478122994450534E-3</v>
      </c>
      <c r="AR85" s="32">
        <f t="shared" si="91"/>
        <v>132645.75267990492</v>
      </c>
      <c r="AS85" s="36">
        <v>81.416666666666671</v>
      </c>
      <c r="AT85" s="81">
        <f t="shared" si="92"/>
        <v>1.4625682818789729E-3</v>
      </c>
      <c r="AU85" s="6">
        <f t="shared" si="93"/>
        <v>167119.1866389252</v>
      </c>
      <c r="AV85" s="110">
        <v>39.472222222222221</v>
      </c>
      <c r="AW85" s="77">
        <f t="shared" si="94"/>
        <v>1.0506671477603258E-3</v>
      </c>
      <c r="AX85" s="73">
        <f t="shared" si="95"/>
        <v>120053.63533275011</v>
      </c>
      <c r="AY85" s="86">
        <v>164</v>
      </c>
      <c r="AZ85" s="77">
        <f t="shared" si="96"/>
        <v>1.769434104763446E-3</v>
      </c>
      <c r="BA85" s="73">
        <f t="shared" si="97"/>
        <v>151638.48919406591</v>
      </c>
      <c r="BB85" s="46">
        <f t="shared" si="98"/>
        <v>622795.3912645448</v>
      </c>
      <c r="BC85" s="67">
        <f t="shared" si="99"/>
        <v>51.440934274762107</v>
      </c>
      <c r="BD85" s="93">
        <f t="shared" si="100"/>
        <v>3420950.6821751129</v>
      </c>
      <c r="BE85" s="1">
        <v>1537888</v>
      </c>
      <c r="BF85" s="1">
        <f t="shared" si="101"/>
        <v>0</v>
      </c>
      <c r="BG85" s="1">
        <f t="shared" si="102"/>
        <v>1883062.6821751129</v>
      </c>
      <c r="BH85" s="87">
        <f t="shared" si="103"/>
        <v>1.3604969052856107E-3</v>
      </c>
      <c r="BI85" s="1">
        <f t="shared" si="104"/>
        <v>-679.50142517590848</v>
      </c>
      <c r="BJ85" s="93">
        <f t="shared" si="105"/>
        <v>3420271.180749937</v>
      </c>
      <c r="BK85" s="91">
        <v>7.2</v>
      </c>
      <c r="BL85" s="5">
        <f t="shared" si="106"/>
        <v>0</v>
      </c>
      <c r="BM85" s="139">
        <v>1000</v>
      </c>
      <c r="BN85" s="32">
        <f t="shared" si="107"/>
        <v>0</v>
      </c>
      <c r="BO85" s="46">
        <f t="shared" si="108"/>
        <v>3420271.180749937</v>
      </c>
      <c r="BP85" s="5">
        <f t="shared" si="109"/>
        <v>3420271.180749937</v>
      </c>
      <c r="BQ85" s="96">
        <f t="shared" si="110"/>
        <v>1.2145394700600796E-3</v>
      </c>
      <c r="BR85" s="67">
        <f t="shared" si="111"/>
        <v>7152.3835546265836</v>
      </c>
      <c r="BS85" s="97">
        <f t="shared" si="113"/>
        <v>3427424</v>
      </c>
      <c r="BT85" s="99">
        <f t="shared" si="112"/>
        <v>283.09440819360702</v>
      </c>
    </row>
    <row r="86" spans="1:72" ht="15.6" x14ac:dyDescent="0.3">
      <c r="A86" s="3" t="s">
        <v>433</v>
      </c>
      <c r="B86" s="13" t="s">
        <v>134</v>
      </c>
      <c r="C86" s="36">
        <v>5340</v>
      </c>
      <c r="D86" s="25">
        <v>0</v>
      </c>
      <c r="E86" s="28">
        <v>0</v>
      </c>
      <c r="F86" s="4">
        <v>0</v>
      </c>
      <c r="G86" s="28">
        <v>0</v>
      </c>
      <c r="H86" s="28">
        <v>0</v>
      </c>
      <c r="I86" s="4">
        <v>0</v>
      </c>
      <c r="J86" s="28">
        <f t="shared" si="65"/>
        <v>0</v>
      </c>
      <c r="K86" s="49">
        <f t="shared" si="66"/>
        <v>0</v>
      </c>
      <c r="L86" s="39">
        <v>1329</v>
      </c>
      <c r="M86" s="40">
        <f t="shared" si="67"/>
        <v>4.2765901578573415E-4</v>
      </c>
      <c r="N86" s="1">
        <f t="shared" si="68"/>
        <v>48866.112961985651</v>
      </c>
      <c r="O86" s="43">
        <v>0</v>
      </c>
      <c r="P86" s="43">
        <v>46</v>
      </c>
      <c r="Q86" s="43">
        <f t="shared" si="69"/>
        <v>23</v>
      </c>
      <c r="R86" s="44">
        <f t="shared" si="70"/>
        <v>2.4554731963748675E-5</v>
      </c>
      <c r="S86" s="32">
        <f t="shared" si="71"/>
        <v>2805.7266691484738</v>
      </c>
      <c r="T86" s="46">
        <f t="shared" si="72"/>
        <v>51671.839631134128</v>
      </c>
      <c r="U86" s="5">
        <f t="shared" si="73"/>
        <v>9.6763744627592008</v>
      </c>
      <c r="V86" s="59">
        <v>26113862.520000003</v>
      </c>
      <c r="W86" s="58">
        <f t="shared" si="74"/>
        <v>1.0919717440558845</v>
      </c>
      <c r="X86" s="44">
        <f t="shared" si="75"/>
        <v>6.699320687548469E-4</v>
      </c>
      <c r="Y86" s="100">
        <f t="shared" si="76"/>
        <v>4890.236426966293</v>
      </c>
      <c r="Z86" s="32">
        <f t="shared" si="77"/>
        <v>363611.32781828532</v>
      </c>
      <c r="AA86" s="63">
        <v>5423558.148</v>
      </c>
      <c r="AB86" s="58">
        <f t="shared" si="78"/>
        <v>5.2577291921384592</v>
      </c>
      <c r="AC86" s="58">
        <f t="shared" si="79"/>
        <v>9.0184024143683743E-4</v>
      </c>
      <c r="AD86" s="105">
        <f t="shared" si="80"/>
        <v>1015.6475932584269</v>
      </c>
      <c r="AE86" s="5">
        <f t="shared" si="81"/>
        <v>288534.01985644078</v>
      </c>
      <c r="AF86" s="46">
        <f t="shared" si="82"/>
        <v>652145.34767472604</v>
      </c>
      <c r="AG86" s="67">
        <f t="shared" si="83"/>
        <v>122.1245969428326</v>
      </c>
      <c r="AH86" s="70">
        <v>2178.2984000000001</v>
      </c>
      <c r="AI86" s="40">
        <f t="shared" si="84"/>
        <v>2.3197103029231063E-3</v>
      </c>
      <c r="AJ86" s="5">
        <f t="shared" si="85"/>
        <v>397593.06634388049</v>
      </c>
      <c r="AK86" s="46">
        <f t="shared" si="86"/>
        <v>397593.06634388049</v>
      </c>
      <c r="AL86" s="5">
        <f t="shared" si="87"/>
        <v>74.455630401475744</v>
      </c>
      <c r="AM86" s="74">
        <v>463.72222222222223</v>
      </c>
      <c r="AN86" s="44">
        <f t="shared" si="88"/>
        <v>5.1587669712586796E-4</v>
      </c>
      <c r="AO86" s="5">
        <f t="shared" si="89"/>
        <v>14736.189376211691</v>
      </c>
      <c r="AP86" s="108">
        <v>0.33333333333333331</v>
      </c>
      <c r="AQ86" s="77">
        <f t="shared" si="90"/>
        <v>3.7751519498659834E-5</v>
      </c>
      <c r="AR86" s="32">
        <f t="shared" si="91"/>
        <v>3235.2622604854855</v>
      </c>
      <c r="AS86" s="36">
        <v>19.75</v>
      </c>
      <c r="AT86" s="81">
        <f t="shared" si="92"/>
        <v>3.547888257986863E-4</v>
      </c>
      <c r="AU86" s="6">
        <f t="shared" si="93"/>
        <v>40539.659399616445</v>
      </c>
      <c r="AV86" s="110">
        <v>12.277777777777779</v>
      </c>
      <c r="AW86" s="77">
        <f t="shared" si="94"/>
        <v>3.2680850057006618E-4</v>
      </c>
      <c r="AX86" s="73">
        <f t="shared" si="95"/>
        <v>37342.510075352257</v>
      </c>
      <c r="AY86" s="86">
        <v>1</v>
      </c>
      <c r="AZ86" s="77">
        <f t="shared" si="96"/>
        <v>1.0789232346118573E-5</v>
      </c>
      <c r="BA86" s="73">
        <f t="shared" si="97"/>
        <v>924.62493411015794</v>
      </c>
      <c r="BB86" s="46">
        <f t="shared" si="98"/>
        <v>96778.246045776046</v>
      </c>
      <c r="BC86" s="67">
        <f t="shared" si="99"/>
        <v>18.123267049770796</v>
      </c>
      <c r="BD86" s="93">
        <f t="shared" si="100"/>
        <v>1198188.4996955167</v>
      </c>
      <c r="BE86" s="1">
        <v>620330</v>
      </c>
      <c r="BF86" s="1">
        <f t="shared" si="101"/>
        <v>0</v>
      </c>
      <c r="BG86" s="1">
        <f t="shared" si="102"/>
        <v>577858.49969551666</v>
      </c>
      <c r="BH86" s="87">
        <f t="shared" si="103"/>
        <v>4.1749789211511075E-4</v>
      </c>
      <c r="BI86" s="1">
        <f t="shared" si="104"/>
        <v>-208.51970452707496</v>
      </c>
      <c r="BJ86" s="93">
        <f t="shared" si="105"/>
        <v>1197979.9799909897</v>
      </c>
      <c r="BK86" s="91">
        <v>8</v>
      </c>
      <c r="BL86" s="5">
        <f t="shared" si="106"/>
        <v>0</v>
      </c>
      <c r="BM86" s="139">
        <v>756</v>
      </c>
      <c r="BN86" s="32">
        <f t="shared" si="107"/>
        <v>0</v>
      </c>
      <c r="BO86" s="46">
        <f t="shared" si="108"/>
        <v>1197979.9799909897</v>
      </c>
      <c r="BP86" s="5">
        <f t="shared" si="109"/>
        <v>1197979.9799909897</v>
      </c>
      <c r="BQ86" s="96">
        <f t="shared" si="110"/>
        <v>4.2540310202006143E-4</v>
      </c>
      <c r="BR86" s="67">
        <f t="shared" si="111"/>
        <v>2505.1850730095348</v>
      </c>
      <c r="BS86" s="97">
        <f t="shared" si="113"/>
        <v>1200485</v>
      </c>
      <c r="BT86" s="99">
        <f t="shared" si="112"/>
        <v>224.80992509363296</v>
      </c>
    </row>
    <row r="87" spans="1:72" ht="15.6" x14ac:dyDescent="0.3">
      <c r="A87" s="3" t="s">
        <v>374</v>
      </c>
      <c r="B87" s="13" t="s">
        <v>75</v>
      </c>
      <c r="C87" s="36">
        <v>9230</v>
      </c>
      <c r="D87" s="25">
        <v>0</v>
      </c>
      <c r="E87" s="28">
        <v>0</v>
      </c>
      <c r="F87" s="4">
        <v>0</v>
      </c>
      <c r="G87" s="28">
        <v>0</v>
      </c>
      <c r="H87" s="28">
        <v>0</v>
      </c>
      <c r="I87" s="4">
        <v>0</v>
      </c>
      <c r="J87" s="28">
        <f t="shared" si="65"/>
        <v>0</v>
      </c>
      <c r="K87" s="49">
        <f t="shared" si="66"/>
        <v>0</v>
      </c>
      <c r="L87" s="39">
        <v>2409</v>
      </c>
      <c r="M87" s="40">
        <f t="shared" si="67"/>
        <v>7.7519230175156781E-4</v>
      </c>
      <c r="N87" s="1">
        <f t="shared" si="68"/>
        <v>88576.723946894985</v>
      </c>
      <c r="O87" s="43">
        <v>0</v>
      </c>
      <c r="P87" s="43">
        <v>479</v>
      </c>
      <c r="Q87" s="43">
        <f t="shared" si="69"/>
        <v>239.5</v>
      </c>
      <c r="R87" s="44">
        <f t="shared" si="70"/>
        <v>2.5568949153555686E-4</v>
      </c>
      <c r="S87" s="32">
        <f t="shared" si="71"/>
        <v>29216.153793959107</v>
      </c>
      <c r="T87" s="46">
        <f t="shared" si="72"/>
        <v>117792.87774085409</v>
      </c>
      <c r="U87" s="5">
        <f t="shared" si="73"/>
        <v>12.761958585141288</v>
      </c>
      <c r="V87" s="59">
        <v>48032102.230000004</v>
      </c>
      <c r="W87" s="58">
        <f t="shared" si="74"/>
        <v>1.7736658618866366</v>
      </c>
      <c r="X87" s="44">
        <f t="shared" si="75"/>
        <v>1.0881560320600678E-3</v>
      </c>
      <c r="Y87" s="100">
        <f t="shared" si="76"/>
        <v>5203.9114008667393</v>
      </c>
      <c r="Z87" s="32">
        <f t="shared" si="77"/>
        <v>590605.94072803936</v>
      </c>
      <c r="AA87" s="63">
        <v>9146242.0079999994</v>
      </c>
      <c r="AB87" s="58">
        <f t="shared" si="78"/>
        <v>9.3145250175409533</v>
      </c>
      <c r="AC87" s="58">
        <f t="shared" si="79"/>
        <v>1.5976885046207572E-3</v>
      </c>
      <c r="AD87" s="105">
        <f t="shared" si="80"/>
        <v>990.92546132177677</v>
      </c>
      <c r="AE87" s="5">
        <f t="shared" si="81"/>
        <v>511163.13681256276</v>
      </c>
      <c r="AF87" s="46">
        <f t="shared" si="82"/>
        <v>1101769.0775406021</v>
      </c>
      <c r="AG87" s="67">
        <f t="shared" si="83"/>
        <v>119.36826408890596</v>
      </c>
      <c r="AH87" s="70">
        <v>3298.8627999999999</v>
      </c>
      <c r="AI87" s="40">
        <f t="shared" si="84"/>
        <v>3.5130200825973915E-3</v>
      </c>
      <c r="AJ87" s="5">
        <f t="shared" si="85"/>
        <v>602123.64664995356</v>
      </c>
      <c r="AK87" s="46">
        <f t="shared" si="86"/>
        <v>602123.64664995356</v>
      </c>
      <c r="AL87" s="5">
        <f t="shared" si="87"/>
        <v>65.235498011912625</v>
      </c>
      <c r="AM87" s="74">
        <v>852.16666666666663</v>
      </c>
      <c r="AN87" s="44">
        <f t="shared" si="88"/>
        <v>9.4800918380420372E-4</v>
      </c>
      <c r="AO87" s="5">
        <f t="shared" si="89"/>
        <v>27080.197537044583</v>
      </c>
      <c r="AP87" s="108">
        <v>4</v>
      </c>
      <c r="AQ87" s="77">
        <f t="shared" si="90"/>
        <v>4.5301823398391809E-4</v>
      </c>
      <c r="AR87" s="32">
        <f t="shared" si="91"/>
        <v>38823.147125825832</v>
      </c>
      <c r="AS87" s="36">
        <v>35.083333333333336</v>
      </c>
      <c r="AT87" s="81">
        <f t="shared" si="92"/>
        <v>6.3023669055378457E-4</v>
      </c>
      <c r="AU87" s="6">
        <f t="shared" si="93"/>
        <v>72013.487794255372</v>
      </c>
      <c r="AV87" s="110">
        <v>14.833333333333334</v>
      </c>
      <c r="AW87" s="77">
        <f t="shared" si="94"/>
        <v>3.9483198937650531E-4</v>
      </c>
      <c r="AX87" s="73">
        <f t="shared" si="95"/>
        <v>45115.159231307931</v>
      </c>
      <c r="AY87" s="86">
        <v>23</v>
      </c>
      <c r="AZ87" s="77">
        <f t="shared" si="96"/>
        <v>2.4815234396072722E-4</v>
      </c>
      <c r="BA87" s="73">
        <f t="shared" si="97"/>
        <v>21266.373484533637</v>
      </c>
      <c r="BB87" s="46">
        <f t="shared" si="98"/>
        <v>204298.36517296737</v>
      </c>
      <c r="BC87" s="67">
        <f t="shared" si="99"/>
        <v>22.134167407688771</v>
      </c>
      <c r="BD87" s="93">
        <f t="shared" si="100"/>
        <v>2025983.9671043772</v>
      </c>
      <c r="BE87" s="1">
        <v>1086970</v>
      </c>
      <c r="BF87" s="1">
        <f t="shared" si="101"/>
        <v>0</v>
      </c>
      <c r="BG87" s="1">
        <f t="shared" si="102"/>
        <v>939013.96710437723</v>
      </c>
      <c r="BH87" s="87">
        <f t="shared" si="103"/>
        <v>6.7842967117260711E-4</v>
      </c>
      <c r="BI87" s="1">
        <f t="shared" si="104"/>
        <v>-338.84232051717345</v>
      </c>
      <c r="BJ87" s="93">
        <f t="shared" si="105"/>
        <v>2025645.1247838601</v>
      </c>
      <c r="BK87" s="91">
        <v>7.3</v>
      </c>
      <c r="BL87" s="5">
        <f t="shared" si="106"/>
        <v>0</v>
      </c>
      <c r="BM87" s="139">
        <v>895</v>
      </c>
      <c r="BN87" s="32">
        <f t="shared" si="107"/>
        <v>0</v>
      </c>
      <c r="BO87" s="46">
        <f t="shared" si="108"/>
        <v>2025645.1247838601</v>
      </c>
      <c r="BP87" s="5">
        <f t="shared" si="109"/>
        <v>2025645.1247838601</v>
      </c>
      <c r="BQ87" s="96">
        <f t="shared" si="110"/>
        <v>7.1930727897585541E-4</v>
      </c>
      <c r="BR87" s="67">
        <f t="shared" si="111"/>
        <v>4235.9772405054973</v>
      </c>
      <c r="BS87" s="97">
        <f t="shared" si="113"/>
        <v>2029881</v>
      </c>
      <c r="BT87" s="99">
        <f t="shared" si="112"/>
        <v>219.92210184182017</v>
      </c>
    </row>
    <row r="88" spans="1:72" ht="15.6" x14ac:dyDescent="0.3">
      <c r="A88" s="2" t="s">
        <v>375</v>
      </c>
      <c r="B88" s="13" t="s">
        <v>76</v>
      </c>
      <c r="C88" s="36">
        <v>38314</v>
      </c>
      <c r="D88" s="25">
        <v>0</v>
      </c>
      <c r="E88" s="28">
        <v>0</v>
      </c>
      <c r="F88" s="4">
        <v>0</v>
      </c>
      <c r="G88" s="28">
        <v>0</v>
      </c>
      <c r="H88" s="28">
        <v>0</v>
      </c>
      <c r="I88" s="4">
        <v>0</v>
      </c>
      <c r="J88" s="28">
        <f t="shared" si="65"/>
        <v>0</v>
      </c>
      <c r="K88" s="49">
        <f t="shared" si="66"/>
        <v>0</v>
      </c>
      <c r="L88" s="39">
        <v>14639</v>
      </c>
      <c r="M88" s="40">
        <f t="shared" si="67"/>
        <v>4.7106849752350357E-3</v>
      </c>
      <c r="N88" s="1">
        <f t="shared" si="68"/>
        <v>538262.62426674785</v>
      </c>
      <c r="O88" s="43">
        <v>660</v>
      </c>
      <c r="P88" s="43">
        <v>2330</v>
      </c>
      <c r="Q88" s="43">
        <f t="shared" si="69"/>
        <v>1825</v>
      </c>
      <c r="R88" s="44">
        <f t="shared" si="70"/>
        <v>1.9483646014713623E-3</v>
      </c>
      <c r="S88" s="32">
        <f t="shared" si="71"/>
        <v>222628.31179112892</v>
      </c>
      <c r="T88" s="46">
        <f t="shared" si="72"/>
        <v>760890.9360578768</v>
      </c>
      <c r="U88" s="5">
        <f t="shared" si="73"/>
        <v>19.859344784096592</v>
      </c>
      <c r="V88" s="59">
        <v>200572267.00999999</v>
      </c>
      <c r="W88" s="58">
        <f t="shared" si="74"/>
        <v>7.3188712372025559</v>
      </c>
      <c r="X88" s="44">
        <f t="shared" si="75"/>
        <v>4.4901771273657817E-3</v>
      </c>
      <c r="Y88" s="100">
        <f t="shared" si="76"/>
        <v>5234.9602497781489</v>
      </c>
      <c r="Z88" s="32">
        <f t="shared" si="77"/>
        <v>2437081.8230202147</v>
      </c>
      <c r="AA88" s="63">
        <v>56348599.806000002</v>
      </c>
      <c r="AB88" s="58">
        <f t="shared" si="78"/>
        <v>26.051447614563287</v>
      </c>
      <c r="AC88" s="58">
        <f t="shared" si="79"/>
        <v>4.4685153890440558E-3</v>
      </c>
      <c r="AD88" s="105">
        <f t="shared" si="80"/>
        <v>1470.705220180613</v>
      </c>
      <c r="AE88" s="5">
        <f t="shared" si="81"/>
        <v>1429653.1123262695</v>
      </c>
      <c r="AF88" s="46">
        <f t="shared" si="82"/>
        <v>3866734.9353464842</v>
      </c>
      <c r="AG88" s="67">
        <f t="shared" si="83"/>
        <v>100.92224605487509</v>
      </c>
      <c r="AH88" s="70">
        <v>2287.7195999999999</v>
      </c>
      <c r="AI88" s="40">
        <f t="shared" si="84"/>
        <v>2.4362349650163297E-3</v>
      </c>
      <c r="AJ88" s="5">
        <f t="shared" si="85"/>
        <v>417565.12822072295</v>
      </c>
      <c r="AK88" s="46">
        <f t="shared" si="86"/>
        <v>417565.12822072295</v>
      </c>
      <c r="AL88" s="5">
        <f t="shared" si="87"/>
        <v>10.898499979660775</v>
      </c>
      <c r="AM88" s="74">
        <v>3668</v>
      </c>
      <c r="AN88" s="44">
        <f t="shared" si="88"/>
        <v>4.0805370853046969E-3</v>
      </c>
      <c r="AO88" s="5">
        <f t="shared" si="89"/>
        <v>116561.89857134307</v>
      </c>
      <c r="AP88" s="108">
        <v>36.333333333333336</v>
      </c>
      <c r="AQ88" s="77">
        <f t="shared" si="90"/>
        <v>4.1149156253539225E-3</v>
      </c>
      <c r="AR88" s="32">
        <f t="shared" si="91"/>
        <v>352643.58639291796</v>
      </c>
      <c r="AS88" s="36">
        <v>269.25</v>
      </c>
      <c r="AT88" s="81">
        <f t="shared" si="92"/>
        <v>4.8368046251289262E-3</v>
      </c>
      <c r="AU88" s="6">
        <f t="shared" si="93"/>
        <v>552673.58447325206</v>
      </c>
      <c r="AV88" s="110">
        <v>185</v>
      </c>
      <c r="AW88" s="77">
        <f t="shared" si="94"/>
        <v>4.9243090809878752E-3</v>
      </c>
      <c r="AX88" s="73">
        <f t="shared" si="95"/>
        <v>562672.2106376607</v>
      </c>
      <c r="AY88" s="86">
        <v>324</v>
      </c>
      <c r="AZ88" s="77">
        <f t="shared" si="96"/>
        <v>3.4957112801424178E-3</v>
      </c>
      <c r="BA88" s="73">
        <f t="shared" si="97"/>
        <v>299578.47865169117</v>
      </c>
      <c r="BB88" s="46">
        <f t="shared" si="98"/>
        <v>1884129.7587268651</v>
      </c>
      <c r="BC88" s="67">
        <f t="shared" si="99"/>
        <v>49.176012912430572</v>
      </c>
      <c r="BD88" s="93">
        <f t="shared" si="100"/>
        <v>6929320.758351949</v>
      </c>
      <c r="BE88" s="1">
        <v>4357819</v>
      </c>
      <c r="BF88" s="1">
        <f t="shared" si="101"/>
        <v>0</v>
      </c>
      <c r="BG88" s="1">
        <f t="shared" si="102"/>
        <v>2571501.758351949</v>
      </c>
      <c r="BH88" s="87">
        <f t="shared" si="103"/>
        <v>1.8578883312228439E-3</v>
      </c>
      <c r="BI88" s="1">
        <f t="shared" si="104"/>
        <v>-927.92402833036044</v>
      </c>
      <c r="BJ88" s="93">
        <f t="shared" si="105"/>
        <v>6928392.8343236186</v>
      </c>
      <c r="BK88" s="91">
        <v>6.8</v>
      </c>
      <c r="BL88" s="5">
        <f t="shared" si="106"/>
        <v>0</v>
      </c>
      <c r="BM88" s="139">
        <v>567</v>
      </c>
      <c r="BN88" s="32">
        <f t="shared" si="107"/>
        <v>0</v>
      </c>
      <c r="BO88" s="46">
        <f t="shared" si="108"/>
        <v>6928392.8343236186</v>
      </c>
      <c r="BP88" s="5">
        <f t="shared" si="109"/>
        <v>6928392.8343236186</v>
      </c>
      <c r="BQ88" s="96">
        <f t="shared" si="110"/>
        <v>2.4602746731685792E-3</v>
      </c>
      <c r="BR88" s="67">
        <f t="shared" si="111"/>
        <v>14488.477769573663</v>
      </c>
      <c r="BS88" s="97">
        <f t="shared" si="113"/>
        <v>6942881</v>
      </c>
      <c r="BT88" s="99">
        <f t="shared" si="112"/>
        <v>181.21002766612727</v>
      </c>
    </row>
    <row r="89" spans="1:72" ht="15.6" x14ac:dyDescent="0.3">
      <c r="A89" s="2" t="s">
        <v>348</v>
      </c>
      <c r="B89" s="13" t="s">
        <v>49</v>
      </c>
      <c r="C89" s="36">
        <v>11249</v>
      </c>
      <c r="D89" s="25">
        <v>0</v>
      </c>
      <c r="E89" s="28">
        <v>0</v>
      </c>
      <c r="F89" s="4">
        <v>0</v>
      </c>
      <c r="G89" s="28">
        <v>0</v>
      </c>
      <c r="H89" s="28">
        <v>0</v>
      </c>
      <c r="I89" s="4">
        <v>0</v>
      </c>
      <c r="J89" s="28">
        <f t="shared" si="65"/>
        <v>0</v>
      </c>
      <c r="K89" s="49">
        <f t="shared" si="66"/>
        <v>0</v>
      </c>
      <c r="L89" s="39">
        <v>5844</v>
      </c>
      <c r="M89" s="40">
        <f t="shared" si="67"/>
        <v>1.8805412251706774E-3</v>
      </c>
      <c r="N89" s="1">
        <f t="shared" si="68"/>
        <v>214878.52832945381</v>
      </c>
      <c r="O89" s="43">
        <v>0</v>
      </c>
      <c r="P89" s="43">
        <v>106.5</v>
      </c>
      <c r="Q89" s="43">
        <f t="shared" si="69"/>
        <v>53.25</v>
      </c>
      <c r="R89" s="44">
        <f t="shared" si="70"/>
        <v>5.6849542481287692E-5</v>
      </c>
      <c r="S89" s="32">
        <f t="shared" si="71"/>
        <v>6495.867179658967</v>
      </c>
      <c r="T89" s="46">
        <f t="shared" si="72"/>
        <v>221374.39550911277</v>
      </c>
      <c r="U89" s="5">
        <f t="shared" si="73"/>
        <v>19.679473331772847</v>
      </c>
      <c r="V89" s="59">
        <v>53269930.789999992</v>
      </c>
      <c r="W89" s="58">
        <f t="shared" si="74"/>
        <v>2.3754489469649265</v>
      </c>
      <c r="X89" s="44">
        <f t="shared" si="75"/>
        <v>1.4573540349596193E-3</v>
      </c>
      <c r="Y89" s="100">
        <f t="shared" si="76"/>
        <v>4735.5258947461989</v>
      </c>
      <c r="Z89" s="32">
        <f t="shared" si="77"/>
        <v>790991.29668162961</v>
      </c>
      <c r="AA89" s="63">
        <v>14188419.836999999</v>
      </c>
      <c r="AB89" s="58">
        <f t="shared" si="78"/>
        <v>8.9185407856351979</v>
      </c>
      <c r="AC89" s="58">
        <f t="shared" si="79"/>
        <v>1.5297666885178971E-3</v>
      </c>
      <c r="AD89" s="105">
        <f t="shared" si="80"/>
        <v>1261.3049903991466</v>
      </c>
      <c r="AE89" s="5">
        <f t="shared" si="81"/>
        <v>489432.28722784645</v>
      </c>
      <c r="AF89" s="46">
        <f t="shared" si="82"/>
        <v>1280423.5839094762</v>
      </c>
      <c r="AG89" s="67">
        <f t="shared" si="83"/>
        <v>113.82554750728742</v>
      </c>
      <c r="AH89" s="70">
        <v>1587.6692</v>
      </c>
      <c r="AI89" s="40">
        <f t="shared" si="84"/>
        <v>1.6907383308336847E-3</v>
      </c>
      <c r="AJ89" s="5">
        <f t="shared" si="85"/>
        <v>289788.70184531913</v>
      </c>
      <c r="AK89" s="46">
        <f t="shared" si="86"/>
        <v>289788.70184531913</v>
      </c>
      <c r="AL89" s="5">
        <f t="shared" si="87"/>
        <v>25.761285611638289</v>
      </c>
      <c r="AM89" s="74">
        <v>1206.8888888888889</v>
      </c>
      <c r="AN89" s="44">
        <f t="shared" si="88"/>
        <v>1.3426267363558591E-3</v>
      </c>
      <c r="AO89" s="5">
        <f t="shared" si="89"/>
        <v>38352.579131283426</v>
      </c>
      <c r="AP89" s="108">
        <v>6</v>
      </c>
      <c r="AQ89" s="77">
        <f t="shared" si="90"/>
        <v>6.7952735097587713E-4</v>
      </c>
      <c r="AR89" s="32">
        <f t="shared" si="91"/>
        <v>58234.720688738744</v>
      </c>
      <c r="AS89" s="36">
        <v>69.583333333333329</v>
      </c>
      <c r="AT89" s="81">
        <f t="shared" si="92"/>
        <v>1.2499943862527554E-3</v>
      </c>
      <c r="AU89" s="6">
        <f t="shared" si="93"/>
        <v>142829.60168219294</v>
      </c>
      <c r="AV89" s="110">
        <v>34.111111111111114</v>
      </c>
      <c r="AW89" s="77">
        <f t="shared" si="94"/>
        <v>9.0796569841638305E-4</v>
      </c>
      <c r="AX89" s="73">
        <f t="shared" si="95"/>
        <v>103747.96916862573</v>
      </c>
      <c r="AY89" s="86">
        <v>75</v>
      </c>
      <c r="AZ89" s="77">
        <f t="shared" si="96"/>
        <v>8.0919242595889308E-4</v>
      </c>
      <c r="BA89" s="73">
        <f t="shared" si="97"/>
        <v>69346.870058261848</v>
      </c>
      <c r="BB89" s="46">
        <f t="shared" si="98"/>
        <v>412511.74072910269</v>
      </c>
      <c r="BC89" s="67">
        <f t="shared" si="99"/>
        <v>36.670969928802798</v>
      </c>
      <c r="BD89" s="93">
        <f t="shared" si="100"/>
        <v>2204098.4219930111</v>
      </c>
      <c r="BE89" s="1">
        <v>1254397</v>
      </c>
      <c r="BF89" s="1">
        <f t="shared" si="101"/>
        <v>0</v>
      </c>
      <c r="BG89" s="1">
        <f t="shared" si="102"/>
        <v>949701.42199301114</v>
      </c>
      <c r="BH89" s="87">
        <f t="shared" si="103"/>
        <v>6.8615126718691005E-4</v>
      </c>
      <c r="BI89" s="1">
        <f t="shared" si="104"/>
        <v>-342.69887871731873</v>
      </c>
      <c r="BJ89" s="93">
        <f t="shared" si="105"/>
        <v>2203755.723114294</v>
      </c>
      <c r="BK89" s="91">
        <v>7.5</v>
      </c>
      <c r="BL89" s="5">
        <f t="shared" si="106"/>
        <v>0</v>
      </c>
      <c r="BM89" s="139">
        <v>850</v>
      </c>
      <c r="BN89" s="32">
        <f t="shared" si="107"/>
        <v>0</v>
      </c>
      <c r="BO89" s="46">
        <f t="shared" si="108"/>
        <v>2203755.723114294</v>
      </c>
      <c r="BP89" s="5">
        <f t="shared" si="109"/>
        <v>2203755.723114294</v>
      </c>
      <c r="BQ89" s="96">
        <f t="shared" si="110"/>
        <v>7.8255441356735807E-4</v>
      </c>
      <c r="BR89" s="67">
        <f t="shared" si="111"/>
        <v>4608.4375651643086</v>
      </c>
      <c r="BS89" s="97">
        <f t="shared" si="113"/>
        <v>2208364</v>
      </c>
      <c r="BT89" s="99">
        <f t="shared" si="112"/>
        <v>196.31647257534004</v>
      </c>
    </row>
    <row r="90" spans="1:72" ht="15.6" x14ac:dyDescent="0.3">
      <c r="A90" s="3" t="s">
        <v>413</v>
      </c>
      <c r="B90" s="13" t="s">
        <v>114</v>
      </c>
      <c r="C90" s="36">
        <v>15080</v>
      </c>
      <c r="D90" s="25">
        <v>0</v>
      </c>
      <c r="E90" s="28">
        <v>0</v>
      </c>
      <c r="F90" s="4">
        <v>0</v>
      </c>
      <c r="G90" s="28">
        <v>0</v>
      </c>
      <c r="H90" s="28">
        <v>0</v>
      </c>
      <c r="I90" s="4">
        <v>0</v>
      </c>
      <c r="J90" s="28">
        <f t="shared" si="65"/>
        <v>0</v>
      </c>
      <c r="K90" s="49">
        <f t="shared" si="66"/>
        <v>0</v>
      </c>
      <c r="L90" s="39">
        <v>4966</v>
      </c>
      <c r="M90" s="40">
        <f t="shared" si="67"/>
        <v>1.5980095352836387E-3</v>
      </c>
      <c r="N90" s="1">
        <f t="shared" si="68"/>
        <v>182595.27236209236</v>
      </c>
      <c r="O90" s="43">
        <v>2926</v>
      </c>
      <c r="P90" s="43">
        <v>471</v>
      </c>
      <c r="Q90" s="43">
        <f t="shared" si="69"/>
        <v>3161.5</v>
      </c>
      <c r="R90" s="44">
        <f t="shared" si="70"/>
        <v>3.3752080479735407E-3</v>
      </c>
      <c r="S90" s="32">
        <f t="shared" si="71"/>
        <v>385665.42889186525</v>
      </c>
      <c r="T90" s="46">
        <f t="shared" si="72"/>
        <v>568260.70125395758</v>
      </c>
      <c r="U90" s="5">
        <f t="shared" si="73"/>
        <v>37.683070374930871</v>
      </c>
      <c r="V90" s="59">
        <v>82117285.840000018</v>
      </c>
      <c r="W90" s="58">
        <f t="shared" si="74"/>
        <v>2.7692878262329077</v>
      </c>
      <c r="X90" s="44">
        <f t="shared" si="75"/>
        <v>1.6989768576931956E-3</v>
      </c>
      <c r="Y90" s="100">
        <f t="shared" si="76"/>
        <v>5445.4433580901868</v>
      </c>
      <c r="Z90" s="32">
        <f t="shared" si="77"/>
        <v>922134.13862476987</v>
      </c>
      <c r="AA90" s="63">
        <v>16166277.513</v>
      </c>
      <c r="AB90" s="58">
        <f t="shared" si="78"/>
        <v>14.066713862676965</v>
      </c>
      <c r="AC90" s="58">
        <f t="shared" si="79"/>
        <v>2.4128151455780466E-3</v>
      </c>
      <c r="AD90" s="105">
        <f t="shared" si="80"/>
        <v>1072.0343178381963</v>
      </c>
      <c r="AE90" s="5">
        <f t="shared" si="81"/>
        <v>771954.07915593195</v>
      </c>
      <c r="AF90" s="46">
        <f t="shared" si="82"/>
        <v>1694088.2177807018</v>
      </c>
      <c r="AG90" s="67">
        <f t="shared" si="83"/>
        <v>112.34006749208898</v>
      </c>
      <c r="AH90" s="70">
        <v>2179.6046000000001</v>
      </c>
      <c r="AI90" s="40">
        <f t="shared" si="84"/>
        <v>2.3211012994907381E-3</v>
      </c>
      <c r="AJ90" s="5">
        <f t="shared" si="85"/>
        <v>397831.47998971445</v>
      </c>
      <c r="AK90" s="46">
        <f t="shared" si="86"/>
        <v>397831.47998971445</v>
      </c>
      <c r="AL90" s="5">
        <f t="shared" si="87"/>
        <v>26.381397877302021</v>
      </c>
      <c r="AM90" s="74">
        <v>1255.0833333333333</v>
      </c>
      <c r="AN90" s="44">
        <f t="shared" si="88"/>
        <v>1.3962415721958841E-3</v>
      </c>
      <c r="AO90" s="5">
        <f t="shared" si="89"/>
        <v>39884.104743343283</v>
      </c>
      <c r="AP90" s="108">
        <v>4.666666666666667</v>
      </c>
      <c r="AQ90" s="77">
        <f t="shared" si="90"/>
        <v>5.2852127298123777E-4</v>
      </c>
      <c r="AR90" s="32">
        <f t="shared" si="91"/>
        <v>45293.6716467968</v>
      </c>
      <c r="AS90" s="36">
        <v>68.166666666666671</v>
      </c>
      <c r="AT90" s="81">
        <f t="shared" si="92"/>
        <v>1.2245453987482086E-3</v>
      </c>
      <c r="AU90" s="6">
        <f t="shared" si="93"/>
        <v>139921.69362399261</v>
      </c>
      <c r="AV90" s="110">
        <v>28.916666666666668</v>
      </c>
      <c r="AW90" s="77">
        <f t="shared" si="94"/>
        <v>7.6970056355981655E-4</v>
      </c>
      <c r="AX90" s="73">
        <f t="shared" si="95"/>
        <v>87949.214905976696</v>
      </c>
      <c r="AY90" s="86">
        <v>56</v>
      </c>
      <c r="AZ90" s="77">
        <f t="shared" si="96"/>
        <v>6.0419701138264017E-4</v>
      </c>
      <c r="BA90" s="73">
        <f t="shared" si="97"/>
        <v>51778.996310168848</v>
      </c>
      <c r="BB90" s="46">
        <f t="shared" si="98"/>
        <v>364827.68123027822</v>
      </c>
      <c r="BC90" s="67">
        <f t="shared" si="99"/>
        <v>24.192817057710759</v>
      </c>
      <c r="BD90" s="93">
        <f t="shared" si="100"/>
        <v>3025008.0802546521</v>
      </c>
      <c r="BE90" s="1">
        <v>1702174</v>
      </c>
      <c r="BF90" s="1">
        <f t="shared" si="101"/>
        <v>0</v>
      </c>
      <c r="BG90" s="1">
        <f t="shared" si="102"/>
        <v>1322834.0802546521</v>
      </c>
      <c r="BH90" s="87">
        <f t="shared" si="103"/>
        <v>9.5573646561459993E-4</v>
      </c>
      <c r="BI90" s="1">
        <f t="shared" si="104"/>
        <v>-477.34345293594907</v>
      </c>
      <c r="BJ90" s="93">
        <f t="shared" si="105"/>
        <v>3024530.736801716</v>
      </c>
      <c r="BK90" s="91">
        <v>7.1</v>
      </c>
      <c r="BL90" s="5">
        <f t="shared" si="106"/>
        <v>0</v>
      </c>
      <c r="BM90" s="139">
        <v>756</v>
      </c>
      <c r="BN90" s="32">
        <f t="shared" si="107"/>
        <v>0</v>
      </c>
      <c r="BO90" s="46">
        <f t="shared" si="108"/>
        <v>3024530.736801716</v>
      </c>
      <c r="BP90" s="5">
        <f t="shared" si="109"/>
        <v>3024530.736801716</v>
      </c>
      <c r="BQ90" s="96">
        <f t="shared" si="110"/>
        <v>1.0740119026030378E-3</v>
      </c>
      <c r="BR90" s="67">
        <f t="shared" si="111"/>
        <v>6324.8212668388487</v>
      </c>
      <c r="BS90" s="97">
        <f t="shared" si="113"/>
        <v>3030856</v>
      </c>
      <c r="BT90" s="99">
        <f t="shared" si="112"/>
        <v>200.98514588859416</v>
      </c>
    </row>
    <row r="91" spans="1:72" ht="15.6" x14ac:dyDescent="0.3">
      <c r="A91" s="3" t="s">
        <v>501</v>
      </c>
      <c r="B91" s="13" t="s">
        <v>202</v>
      </c>
      <c r="C91" s="36">
        <v>18892</v>
      </c>
      <c r="D91" s="25">
        <v>0</v>
      </c>
      <c r="E91" s="28">
        <v>0</v>
      </c>
      <c r="F91" s="4">
        <v>0</v>
      </c>
      <c r="G91" s="28">
        <v>0</v>
      </c>
      <c r="H91" s="28">
        <v>0</v>
      </c>
      <c r="I91" s="4">
        <v>0</v>
      </c>
      <c r="J91" s="28">
        <f t="shared" si="65"/>
        <v>0</v>
      </c>
      <c r="K91" s="49">
        <f t="shared" si="66"/>
        <v>0</v>
      </c>
      <c r="L91" s="39">
        <v>4047</v>
      </c>
      <c r="M91" s="40">
        <f t="shared" si="67"/>
        <v>1.3022844521330822E-3</v>
      </c>
      <c r="N91" s="1">
        <f t="shared" si="68"/>
        <v>148804.48394067414</v>
      </c>
      <c r="O91" s="43">
        <v>0</v>
      </c>
      <c r="P91" s="43">
        <v>335</v>
      </c>
      <c r="Q91" s="43">
        <f t="shared" si="69"/>
        <v>167.5</v>
      </c>
      <c r="R91" s="44">
        <f t="shared" si="70"/>
        <v>1.7882250451860447E-4</v>
      </c>
      <c r="S91" s="32">
        <f t="shared" si="71"/>
        <v>20433.009438363886</v>
      </c>
      <c r="T91" s="46">
        <f t="shared" si="72"/>
        <v>169237.49337903803</v>
      </c>
      <c r="U91" s="5">
        <f t="shared" si="73"/>
        <v>8.9581565413422624</v>
      </c>
      <c r="V91" s="59">
        <v>86614242.669999987</v>
      </c>
      <c r="W91" s="58">
        <f t="shared" si="74"/>
        <v>4.1206579079588233</v>
      </c>
      <c r="X91" s="44">
        <f t="shared" si="75"/>
        <v>2.5280515653787789E-3</v>
      </c>
      <c r="Y91" s="100">
        <f t="shared" si="76"/>
        <v>4584.7047782129994</v>
      </c>
      <c r="Z91" s="32">
        <f t="shared" si="77"/>
        <v>1372121.4871665628</v>
      </c>
      <c r="AA91" s="63">
        <v>14498001.999</v>
      </c>
      <c r="AB91" s="58">
        <f t="shared" si="78"/>
        <v>24.617713808055601</v>
      </c>
      <c r="AC91" s="58">
        <f t="shared" si="79"/>
        <v>4.2225919504328803E-3</v>
      </c>
      <c r="AD91" s="105">
        <f t="shared" si="80"/>
        <v>767.41488455430874</v>
      </c>
      <c r="AE91" s="5">
        <f t="shared" si="81"/>
        <v>1350972.5710739186</v>
      </c>
      <c r="AF91" s="46">
        <f t="shared" si="82"/>
        <v>2723094.0582404817</v>
      </c>
      <c r="AG91" s="67">
        <f t="shared" si="83"/>
        <v>144.14006236716503</v>
      </c>
      <c r="AH91" s="70">
        <v>2140.2691</v>
      </c>
      <c r="AI91" s="40">
        <f t="shared" si="84"/>
        <v>2.279212197143405E-3</v>
      </c>
      <c r="AJ91" s="5">
        <f t="shared" si="85"/>
        <v>390651.7831854705</v>
      </c>
      <c r="AK91" s="46">
        <f t="shared" si="86"/>
        <v>390651.7831854705</v>
      </c>
      <c r="AL91" s="5">
        <f t="shared" si="87"/>
        <v>20.678159177719166</v>
      </c>
      <c r="AM91" s="74">
        <v>2200.4722222222222</v>
      </c>
      <c r="AN91" s="44">
        <f t="shared" si="88"/>
        <v>2.4479576084952604E-3</v>
      </c>
      <c r="AO91" s="5">
        <f t="shared" si="89"/>
        <v>69926.723003196443</v>
      </c>
      <c r="AP91" s="108">
        <v>13</v>
      </c>
      <c r="AQ91" s="77">
        <f t="shared" si="90"/>
        <v>1.4723092604477337E-3</v>
      </c>
      <c r="AR91" s="32">
        <f t="shared" si="91"/>
        <v>126175.22815893394</v>
      </c>
      <c r="AS91" s="36">
        <v>110</v>
      </c>
      <c r="AT91" s="81">
        <f t="shared" si="92"/>
        <v>1.9760390297648353E-3</v>
      </c>
      <c r="AU91" s="6">
        <f t="shared" si="93"/>
        <v>225790.50804849665</v>
      </c>
      <c r="AV91" s="110">
        <v>51.527777777777779</v>
      </c>
      <c r="AW91" s="77">
        <f t="shared" si="94"/>
        <v>1.3715605623472234E-3</v>
      </c>
      <c r="AX91" s="73">
        <f t="shared" si="95"/>
        <v>156720.26287280189</v>
      </c>
      <c r="AY91" s="86">
        <v>27</v>
      </c>
      <c r="AZ91" s="77">
        <f t="shared" si="96"/>
        <v>2.9130927334520147E-4</v>
      </c>
      <c r="BA91" s="73">
        <f t="shared" si="97"/>
        <v>24964.873220974263</v>
      </c>
      <c r="BB91" s="46">
        <f t="shared" si="98"/>
        <v>603577.5953044031</v>
      </c>
      <c r="BC91" s="67">
        <f t="shared" si="99"/>
        <v>31.948845823862115</v>
      </c>
      <c r="BD91" s="93">
        <f t="shared" si="100"/>
        <v>3886560.9301093929</v>
      </c>
      <c r="BE91" s="1">
        <v>2214130</v>
      </c>
      <c r="BF91" s="1">
        <f t="shared" si="101"/>
        <v>0</v>
      </c>
      <c r="BG91" s="1">
        <f t="shared" si="102"/>
        <v>1672430.9301093929</v>
      </c>
      <c r="BH91" s="87">
        <f t="shared" si="103"/>
        <v>1.2083172409797522E-3</v>
      </c>
      <c r="BI91" s="1">
        <f t="shared" si="104"/>
        <v>-603.49515248474495</v>
      </c>
      <c r="BJ91" s="93">
        <f t="shared" si="105"/>
        <v>3885957.4349569082</v>
      </c>
      <c r="BK91" s="91">
        <v>7.2</v>
      </c>
      <c r="BL91" s="5">
        <f t="shared" si="106"/>
        <v>0</v>
      </c>
      <c r="BM91" s="139">
        <v>940</v>
      </c>
      <c r="BN91" s="32">
        <f t="shared" si="107"/>
        <v>0</v>
      </c>
      <c r="BO91" s="46">
        <f t="shared" si="108"/>
        <v>3885957.4349569082</v>
      </c>
      <c r="BP91" s="5">
        <f t="shared" si="109"/>
        <v>3885957.4349569082</v>
      </c>
      <c r="BQ91" s="96">
        <f t="shared" si="110"/>
        <v>1.3799048187441523E-3</v>
      </c>
      <c r="BR91" s="67">
        <f t="shared" si="111"/>
        <v>8126.2147306315474</v>
      </c>
      <c r="BS91" s="97">
        <f t="shared" si="113"/>
        <v>3894084</v>
      </c>
      <c r="BT91" s="99">
        <f t="shared" si="112"/>
        <v>206.12343849248359</v>
      </c>
    </row>
    <row r="92" spans="1:72" ht="15.6" x14ac:dyDescent="0.3">
      <c r="A92" s="3" t="s">
        <v>559</v>
      </c>
      <c r="B92" s="13" t="s">
        <v>262</v>
      </c>
      <c r="C92" s="36">
        <v>9360</v>
      </c>
      <c r="D92" s="25">
        <v>0</v>
      </c>
      <c r="E92" s="28">
        <v>0</v>
      </c>
      <c r="F92" s="4">
        <v>0</v>
      </c>
      <c r="G92" s="28">
        <v>0</v>
      </c>
      <c r="H92" s="28">
        <v>0</v>
      </c>
      <c r="I92" s="4">
        <v>0</v>
      </c>
      <c r="J92" s="28">
        <f t="shared" si="65"/>
        <v>0</v>
      </c>
      <c r="K92" s="49">
        <f t="shared" si="66"/>
        <v>0</v>
      </c>
      <c r="L92" s="39">
        <v>3759</v>
      </c>
      <c r="M92" s="40">
        <f t="shared" si="67"/>
        <v>1.2096089092088597E-3</v>
      </c>
      <c r="N92" s="1">
        <f t="shared" si="68"/>
        <v>138214.98767803164</v>
      </c>
      <c r="O92" s="43">
        <v>0</v>
      </c>
      <c r="P92" s="43">
        <v>376</v>
      </c>
      <c r="Q92" s="43">
        <f t="shared" si="69"/>
        <v>188</v>
      </c>
      <c r="R92" s="44">
        <f t="shared" si="70"/>
        <v>2.0070824387759788E-4</v>
      </c>
      <c r="S92" s="32">
        <f t="shared" si="71"/>
        <v>22933.765817387528</v>
      </c>
      <c r="T92" s="46">
        <f t="shared" si="72"/>
        <v>161148.75349541917</v>
      </c>
      <c r="U92" s="5">
        <f t="shared" si="73"/>
        <v>17.216747168314015</v>
      </c>
      <c r="V92" s="59">
        <v>39218333.99000001</v>
      </c>
      <c r="W92" s="58">
        <f t="shared" si="74"/>
        <v>2.2338939747501492</v>
      </c>
      <c r="X92" s="44">
        <f t="shared" si="75"/>
        <v>1.3705090997361605E-3</v>
      </c>
      <c r="Y92" s="100">
        <f t="shared" si="76"/>
        <v>4189.9929476495736</v>
      </c>
      <c r="Z92" s="32">
        <f t="shared" si="77"/>
        <v>743855.46950800868</v>
      </c>
      <c r="AA92" s="63">
        <v>9539044.3800000008</v>
      </c>
      <c r="AB92" s="58">
        <f t="shared" si="78"/>
        <v>9.1843162176377238</v>
      </c>
      <c r="AC92" s="58">
        <f t="shared" si="79"/>
        <v>1.5753542361085044E-3</v>
      </c>
      <c r="AD92" s="105">
        <f t="shared" si="80"/>
        <v>1019.1286730769232</v>
      </c>
      <c r="AE92" s="5">
        <f t="shared" si="81"/>
        <v>504017.52944409323</v>
      </c>
      <c r="AF92" s="46">
        <f t="shared" si="82"/>
        <v>1247872.9989521019</v>
      </c>
      <c r="AG92" s="67">
        <f t="shared" si="83"/>
        <v>133.31976484531003</v>
      </c>
      <c r="AH92" s="70">
        <v>2901.6079</v>
      </c>
      <c r="AI92" s="40">
        <f t="shared" si="84"/>
        <v>3.0899759833974438E-3</v>
      </c>
      <c r="AJ92" s="5">
        <f t="shared" si="85"/>
        <v>529614.85088022274</v>
      </c>
      <c r="AK92" s="46">
        <f t="shared" si="86"/>
        <v>529614.85088022274</v>
      </c>
      <c r="AL92" s="5">
        <f t="shared" si="87"/>
        <v>56.58278321369901</v>
      </c>
      <c r="AM92" s="74">
        <v>1187.0277777777778</v>
      </c>
      <c r="AN92" s="44">
        <f t="shared" si="88"/>
        <v>1.3205318616436874E-3</v>
      </c>
      <c r="AO92" s="5">
        <f t="shared" si="89"/>
        <v>37721.431688849545</v>
      </c>
      <c r="AP92" s="108">
        <v>8</v>
      </c>
      <c r="AQ92" s="77">
        <f t="shared" si="90"/>
        <v>9.0603646796783618E-4</v>
      </c>
      <c r="AR92" s="32">
        <f t="shared" si="91"/>
        <v>77646.294251651663</v>
      </c>
      <c r="AS92" s="36">
        <v>59.25</v>
      </c>
      <c r="AT92" s="81">
        <f t="shared" si="92"/>
        <v>1.0643664773960588E-3</v>
      </c>
      <c r="AU92" s="6">
        <f t="shared" si="93"/>
        <v>121618.97819884932</v>
      </c>
      <c r="AV92" s="110">
        <v>19.972222222222221</v>
      </c>
      <c r="AW92" s="77">
        <f t="shared" si="94"/>
        <v>5.3161835273727958E-4</v>
      </c>
      <c r="AX92" s="73">
        <f t="shared" si="95"/>
        <v>60744.942860131829</v>
      </c>
      <c r="AY92" s="86">
        <v>36</v>
      </c>
      <c r="AZ92" s="77">
        <f t="shared" si="96"/>
        <v>3.8841236446026864E-4</v>
      </c>
      <c r="BA92" s="73">
        <f t="shared" si="97"/>
        <v>33286.497627965684</v>
      </c>
      <c r="BB92" s="46">
        <f t="shared" si="98"/>
        <v>331018.14462744805</v>
      </c>
      <c r="BC92" s="67">
        <f t="shared" si="99"/>
        <v>35.365186391821375</v>
      </c>
      <c r="BD92" s="93">
        <f t="shared" si="100"/>
        <v>2269654.7479551919</v>
      </c>
      <c r="BE92" s="1">
        <v>1068720</v>
      </c>
      <c r="BF92" s="1">
        <f t="shared" si="101"/>
        <v>0</v>
      </c>
      <c r="BG92" s="1">
        <f t="shared" si="102"/>
        <v>1200934.7479551919</v>
      </c>
      <c r="BH92" s="87">
        <f t="shared" si="103"/>
        <v>8.6766522618127802E-4</v>
      </c>
      <c r="BI92" s="1">
        <f t="shared" si="104"/>
        <v>-433.35619175258927</v>
      </c>
      <c r="BJ92" s="93">
        <f t="shared" si="105"/>
        <v>2269221.3917634394</v>
      </c>
      <c r="BK92" s="91">
        <v>8</v>
      </c>
      <c r="BL92" s="5">
        <f t="shared" si="106"/>
        <v>0</v>
      </c>
      <c r="BM92" s="139">
        <v>945</v>
      </c>
      <c r="BN92" s="32">
        <f t="shared" si="107"/>
        <v>0</v>
      </c>
      <c r="BO92" s="46">
        <f t="shared" si="108"/>
        <v>2269221.3917634394</v>
      </c>
      <c r="BP92" s="5">
        <f t="shared" si="109"/>
        <v>2269221.3917634394</v>
      </c>
      <c r="BQ92" s="96">
        <f t="shared" si="110"/>
        <v>8.0580129497131395E-4</v>
      </c>
      <c r="BR92" s="67">
        <f t="shared" si="111"/>
        <v>4745.3376959124544</v>
      </c>
      <c r="BS92" s="97">
        <f t="shared" si="113"/>
        <v>2273967</v>
      </c>
      <c r="BT92" s="99">
        <f t="shared" si="112"/>
        <v>242.94519230769231</v>
      </c>
    </row>
    <row r="93" spans="1:72" ht="15.6" x14ac:dyDescent="0.3">
      <c r="A93" s="2" t="s">
        <v>376</v>
      </c>
      <c r="B93" s="13" t="s">
        <v>77</v>
      </c>
      <c r="C93" s="36">
        <v>40656</v>
      </c>
      <c r="D93" s="25">
        <v>0</v>
      </c>
      <c r="E93" s="28">
        <v>0</v>
      </c>
      <c r="F93" s="4">
        <v>0</v>
      </c>
      <c r="G93" s="28">
        <v>0</v>
      </c>
      <c r="H93" s="28">
        <f>C93/($C$9+$C$59+$C$61+$C$66+$C$73+$C$79+$C$93+$C$104+$C$126+$C$139+$C$166+$C$174+$C$198+$C$213+$C$232+$C$249+$C$259+$C$261+$C$262+$C$267+$C$274)*$H$6</f>
        <v>3181846.0193331991</v>
      </c>
      <c r="I93" s="4">
        <v>0</v>
      </c>
      <c r="J93" s="28">
        <f t="shared" si="65"/>
        <v>3181846.0193331991</v>
      </c>
      <c r="K93" s="49">
        <f t="shared" si="66"/>
        <v>78.2626431359012</v>
      </c>
      <c r="L93" s="39">
        <v>21346</v>
      </c>
      <c r="M93" s="40">
        <f t="shared" si="67"/>
        <v>6.8689310390987815E-3</v>
      </c>
      <c r="N93" s="1">
        <f t="shared" si="68"/>
        <v>784872.87229988386</v>
      </c>
      <c r="O93" s="43">
        <v>6098</v>
      </c>
      <c r="P93" s="43">
        <v>3663.5</v>
      </c>
      <c r="Q93" s="43">
        <f t="shared" si="69"/>
        <v>7929.75</v>
      </c>
      <c r="R93" s="44">
        <f t="shared" si="70"/>
        <v>8.4657776430233072E-3</v>
      </c>
      <c r="S93" s="32">
        <f t="shared" si="71"/>
        <v>967335.2632469614</v>
      </c>
      <c r="T93" s="46">
        <f t="shared" si="72"/>
        <v>1752208.1355468454</v>
      </c>
      <c r="U93" s="5">
        <f t="shared" si="73"/>
        <v>43.098389796016463</v>
      </c>
      <c r="V93" s="59">
        <v>170373160.17000002</v>
      </c>
      <c r="W93" s="58">
        <f t="shared" si="74"/>
        <v>9.7017061510786657</v>
      </c>
      <c r="X93" s="44">
        <f t="shared" si="75"/>
        <v>5.9520625031036761E-3</v>
      </c>
      <c r="Y93" s="100">
        <f t="shared" si="76"/>
        <v>4190.6031131936252</v>
      </c>
      <c r="Z93" s="32">
        <f t="shared" si="77"/>
        <v>3230532.5434464756</v>
      </c>
      <c r="AA93" s="63">
        <v>47840342.148000002</v>
      </c>
      <c r="AB93" s="58">
        <f t="shared" si="78"/>
        <v>34.550554234886491</v>
      </c>
      <c r="AC93" s="58">
        <f t="shared" si="79"/>
        <v>5.9263379748726369E-3</v>
      </c>
      <c r="AD93" s="105">
        <f t="shared" si="80"/>
        <v>1176.7105014757969</v>
      </c>
      <c r="AE93" s="5">
        <f t="shared" si="81"/>
        <v>1896067.6629305647</v>
      </c>
      <c r="AF93" s="46">
        <f t="shared" si="82"/>
        <v>5126600.2063770406</v>
      </c>
      <c r="AG93" s="67">
        <f t="shared" si="83"/>
        <v>126.09701412773123</v>
      </c>
      <c r="AH93" s="70">
        <v>2933.7316000000001</v>
      </c>
      <c r="AI93" s="40">
        <f t="shared" si="84"/>
        <v>3.1241851063798648E-3</v>
      </c>
      <c r="AJ93" s="5">
        <f t="shared" si="85"/>
        <v>535478.21670067729</v>
      </c>
      <c r="AK93" s="46">
        <f t="shared" si="86"/>
        <v>535478.21670067729</v>
      </c>
      <c r="AL93" s="5">
        <f t="shared" si="87"/>
        <v>13.170951807867899</v>
      </c>
      <c r="AM93" s="74">
        <v>4235.666666666667</v>
      </c>
      <c r="AN93" s="44">
        <f t="shared" si="88"/>
        <v>4.7120487770780433E-3</v>
      </c>
      <c r="AO93" s="5">
        <f t="shared" si="89"/>
        <v>134601.24001690809</v>
      </c>
      <c r="AP93" s="108">
        <v>24.333333333333332</v>
      </c>
      <c r="AQ93" s="77">
        <f t="shared" si="90"/>
        <v>2.7558609234021683E-3</v>
      </c>
      <c r="AR93" s="32">
        <f t="shared" si="91"/>
        <v>236174.14501544047</v>
      </c>
      <c r="AS93" s="36">
        <v>271.66666666666669</v>
      </c>
      <c r="AT93" s="81">
        <f t="shared" si="92"/>
        <v>4.8802176038131541E-3</v>
      </c>
      <c r="AU93" s="6">
        <f t="shared" si="93"/>
        <v>557634.13351371151</v>
      </c>
      <c r="AV93" s="110">
        <v>157.33333333333334</v>
      </c>
      <c r="AW93" s="77">
        <f t="shared" si="94"/>
        <v>4.1878808760833827E-3</v>
      </c>
      <c r="AX93" s="73">
        <f t="shared" si="95"/>
        <v>478524.83499274933</v>
      </c>
      <c r="AY93" s="86">
        <v>745</v>
      </c>
      <c r="AZ93" s="77">
        <f t="shared" si="96"/>
        <v>8.0379780978583372E-3</v>
      </c>
      <c r="BA93" s="73">
        <f t="shared" si="97"/>
        <v>688845.57591206767</v>
      </c>
      <c r="BB93" s="46">
        <f t="shared" si="98"/>
        <v>2095779.9294508772</v>
      </c>
      <c r="BC93" s="67">
        <f t="shared" si="99"/>
        <v>51.549093109279745</v>
      </c>
      <c r="BD93" s="93">
        <f t="shared" si="100"/>
        <v>12691912.507408639</v>
      </c>
      <c r="BE93" s="1">
        <v>5365419</v>
      </c>
      <c r="BF93" s="1">
        <f t="shared" si="101"/>
        <v>0</v>
      </c>
      <c r="BG93" s="1">
        <f t="shared" si="102"/>
        <v>7326493.5074086394</v>
      </c>
      <c r="BH93" s="87">
        <f t="shared" si="103"/>
        <v>5.293329764206778E-3</v>
      </c>
      <c r="BI93" s="1">
        <f t="shared" si="104"/>
        <v>-2643.7583979284946</v>
      </c>
      <c r="BJ93" s="93">
        <f t="shared" si="105"/>
        <v>12689268.74901071</v>
      </c>
      <c r="BK93" s="91">
        <v>7.5</v>
      </c>
      <c r="BL93" s="5">
        <f t="shared" si="106"/>
        <v>0</v>
      </c>
      <c r="BM93" s="139">
        <v>920</v>
      </c>
      <c r="BN93" s="32">
        <f t="shared" si="107"/>
        <v>0</v>
      </c>
      <c r="BO93" s="46">
        <f t="shared" si="108"/>
        <v>12689268.74901071</v>
      </c>
      <c r="BP93" s="5">
        <f t="shared" si="109"/>
        <v>12689268.74901071</v>
      </c>
      <c r="BQ93" s="96">
        <f t="shared" si="110"/>
        <v>4.5059636875033424E-3</v>
      </c>
      <c r="BR93" s="67">
        <f t="shared" si="111"/>
        <v>26535.474038278251</v>
      </c>
      <c r="BS93" s="97">
        <f t="shared" si="113"/>
        <v>12715804</v>
      </c>
      <c r="BT93" s="99">
        <f t="shared" si="112"/>
        <v>312.76574183392364</v>
      </c>
    </row>
    <row r="94" spans="1:72" ht="15.6" x14ac:dyDescent="0.3">
      <c r="A94" s="3" t="s">
        <v>569</v>
      </c>
      <c r="B94" s="13" t="s">
        <v>272</v>
      </c>
      <c r="C94" s="36">
        <v>11031</v>
      </c>
      <c r="D94" s="25">
        <v>0</v>
      </c>
      <c r="E94" s="28">
        <v>0</v>
      </c>
      <c r="F94" s="4">
        <v>0</v>
      </c>
      <c r="G94" s="28">
        <v>0</v>
      </c>
      <c r="H94" s="28">
        <v>0</v>
      </c>
      <c r="I94" s="4">
        <v>0</v>
      </c>
      <c r="J94" s="28">
        <f t="shared" si="65"/>
        <v>0</v>
      </c>
      <c r="K94" s="49">
        <f t="shared" si="66"/>
        <v>0</v>
      </c>
      <c r="L94" s="39">
        <v>5060</v>
      </c>
      <c r="M94" s="40">
        <f t="shared" si="67"/>
        <v>1.62825780276585E-3</v>
      </c>
      <c r="N94" s="1">
        <f t="shared" si="68"/>
        <v>186051.56628114928</v>
      </c>
      <c r="O94" s="43">
        <v>0</v>
      </c>
      <c r="P94" s="43">
        <v>100</v>
      </c>
      <c r="Q94" s="43">
        <f t="shared" si="69"/>
        <v>50</v>
      </c>
      <c r="R94" s="44">
        <f t="shared" si="70"/>
        <v>5.3379852095105817E-5</v>
      </c>
      <c r="S94" s="32">
        <f t="shared" si="71"/>
        <v>6099.4058024966826</v>
      </c>
      <c r="T94" s="46">
        <f t="shared" si="72"/>
        <v>192150.97208364596</v>
      </c>
      <c r="U94" s="5">
        <f t="shared" si="73"/>
        <v>17.419179773696488</v>
      </c>
      <c r="V94" s="59">
        <v>42173781.370000005</v>
      </c>
      <c r="W94" s="58">
        <f t="shared" si="74"/>
        <v>2.8852750938420297</v>
      </c>
      <c r="X94" s="44">
        <f t="shared" si="75"/>
        <v>1.7701358327871742E-3</v>
      </c>
      <c r="Y94" s="100">
        <f t="shared" si="76"/>
        <v>3823.2056359350922</v>
      </c>
      <c r="Z94" s="32">
        <f t="shared" si="77"/>
        <v>960756.2775353617</v>
      </c>
      <c r="AA94" s="63">
        <v>12640475.493000001</v>
      </c>
      <c r="AB94" s="58">
        <f t="shared" si="78"/>
        <v>9.6264544057211427</v>
      </c>
      <c r="AC94" s="58">
        <f t="shared" si="79"/>
        <v>1.6511926818933889E-3</v>
      </c>
      <c r="AD94" s="105">
        <f t="shared" si="80"/>
        <v>1145.9047677454448</v>
      </c>
      <c r="AE94" s="5">
        <f t="shared" si="81"/>
        <v>528281.21897197957</v>
      </c>
      <c r="AF94" s="46">
        <f t="shared" si="82"/>
        <v>1489037.4965073413</v>
      </c>
      <c r="AG94" s="67">
        <f t="shared" si="83"/>
        <v>134.98662827552727</v>
      </c>
      <c r="AH94" s="70">
        <v>2142.6754999999998</v>
      </c>
      <c r="AI94" s="40">
        <f t="shared" si="84"/>
        <v>2.2817748170640521E-3</v>
      </c>
      <c r="AJ94" s="5">
        <f t="shared" si="85"/>
        <v>391091.01040743873</v>
      </c>
      <c r="AK94" s="46">
        <f t="shared" si="86"/>
        <v>391091.01040743873</v>
      </c>
      <c r="AL94" s="5">
        <f t="shared" si="87"/>
        <v>35.453812927879497</v>
      </c>
      <c r="AM94" s="74">
        <v>1189.6666666666667</v>
      </c>
      <c r="AN94" s="44">
        <f t="shared" si="88"/>
        <v>1.3234675442977521E-3</v>
      </c>
      <c r="AO94" s="5">
        <f t="shared" si="89"/>
        <v>37805.290439942153</v>
      </c>
      <c r="AP94" s="108">
        <v>11</v>
      </c>
      <c r="AQ94" s="77">
        <f t="shared" si="90"/>
        <v>1.2458001434557746E-3</v>
      </c>
      <c r="AR94" s="32">
        <f t="shared" si="91"/>
        <v>106763.65459602102</v>
      </c>
      <c r="AS94" s="36">
        <v>59.25</v>
      </c>
      <c r="AT94" s="81">
        <f t="shared" si="92"/>
        <v>1.0643664773960588E-3</v>
      </c>
      <c r="AU94" s="6">
        <f t="shared" si="93"/>
        <v>121618.97819884932</v>
      </c>
      <c r="AV94" s="110">
        <v>29.333333333333332</v>
      </c>
      <c r="AW94" s="77">
        <f t="shared" si="94"/>
        <v>7.8079134977825765E-4</v>
      </c>
      <c r="AX94" s="73">
        <f t="shared" si="95"/>
        <v>89216.494659665113</v>
      </c>
      <c r="AY94" s="86">
        <v>93</v>
      </c>
      <c r="AZ94" s="77">
        <f t="shared" si="96"/>
        <v>1.0033986081890273E-3</v>
      </c>
      <c r="BA94" s="73">
        <f t="shared" si="97"/>
        <v>85990.118872244682</v>
      </c>
      <c r="BB94" s="46">
        <f t="shared" si="98"/>
        <v>441394.53676672233</v>
      </c>
      <c r="BC94" s="67">
        <f t="shared" si="99"/>
        <v>40.014009316174629</v>
      </c>
      <c r="BD94" s="93">
        <f t="shared" si="100"/>
        <v>2513674.0157651482</v>
      </c>
      <c r="BE94" s="1">
        <v>1104041</v>
      </c>
      <c r="BF94" s="1">
        <f t="shared" si="101"/>
        <v>0</v>
      </c>
      <c r="BG94" s="1">
        <f t="shared" si="102"/>
        <v>1409633.0157651482</v>
      </c>
      <c r="BH94" s="87">
        <f t="shared" si="103"/>
        <v>1.018447964420211E-3</v>
      </c>
      <c r="BI94" s="1">
        <f t="shared" si="104"/>
        <v>-508.664768440437</v>
      </c>
      <c r="BJ94" s="93">
        <f t="shared" si="105"/>
        <v>2513165.3509967076</v>
      </c>
      <c r="BK94" s="91">
        <v>7</v>
      </c>
      <c r="BL94" s="5">
        <f t="shared" si="106"/>
        <v>0</v>
      </c>
      <c r="BM94" s="139">
        <v>819</v>
      </c>
      <c r="BN94" s="32">
        <f t="shared" si="107"/>
        <v>0</v>
      </c>
      <c r="BO94" s="46">
        <f t="shared" si="108"/>
        <v>2513165.3509967076</v>
      </c>
      <c r="BP94" s="5">
        <f t="shared" si="109"/>
        <v>2513165.3509967076</v>
      </c>
      <c r="BQ94" s="96">
        <f t="shared" si="110"/>
        <v>8.9242587861224272E-4</v>
      </c>
      <c r="BR94" s="67">
        <f t="shared" si="111"/>
        <v>5255.4670599495939</v>
      </c>
      <c r="BS94" s="97">
        <f t="shared" si="113"/>
        <v>2518421</v>
      </c>
      <c r="BT94" s="99">
        <f t="shared" si="112"/>
        <v>228.30396156286827</v>
      </c>
    </row>
    <row r="95" spans="1:72" ht="15.6" x14ac:dyDescent="0.3">
      <c r="A95" s="3" t="s">
        <v>511</v>
      </c>
      <c r="B95" s="13" t="s">
        <v>212</v>
      </c>
      <c r="C95" s="36">
        <v>24980</v>
      </c>
      <c r="D95" s="25">
        <v>0</v>
      </c>
      <c r="E95" s="28">
        <v>0</v>
      </c>
      <c r="F95" s="4">
        <v>0</v>
      </c>
      <c r="G95" s="28">
        <v>0</v>
      </c>
      <c r="H95" s="28">
        <v>0</v>
      </c>
      <c r="I95" s="4">
        <v>0</v>
      </c>
      <c r="J95" s="28">
        <f t="shared" si="65"/>
        <v>0</v>
      </c>
      <c r="K95" s="49">
        <f t="shared" si="66"/>
        <v>0</v>
      </c>
      <c r="L95" s="39">
        <v>7428</v>
      </c>
      <c r="M95" s="40">
        <f t="shared" si="67"/>
        <v>2.3902567112539003E-3</v>
      </c>
      <c r="N95" s="1">
        <f t="shared" si="68"/>
        <v>273120.75777398754</v>
      </c>
      <c r="O95" s="43">
        <v>1265</v>
      </c>
      <c r="P95" s="43">
        <v>1184.5</v>
      </c>
      <c r="Q95" s="43">
        <f t="shared" si="69"/>
        <v>1857.25</v>
      </c>
      <c r="R95" s="44">
        <f t="shared" si="70"/>
        <v>1.9827946060727054E-3</v>
      </c>
      <c r="S95" s="32">
        <f t="shared" si="71"/>
        <v>226562.42853373926</v>
      </c>
      <c r="T95" s="46">
        <f t="shared" si="72"/>
        <v>499683.18630772678</v>
      </c>
      <c r="U95" s="5">
        <f t="shared" si="73"/>
        <v>20.003330116402193</v>
      </c>
      <c r="V95" s="59">
        <v>95384615.929999992</v>
      </c>
      <c r="W95" s="58">
        <f t="shared" si="74"/>
        <v>6.5419396400142329</v>
      </c>
      <c r="X95" s="44">
        <f t="shared" si="75"/>
        <v>4.0135243247464286E-3</v>
      </c>
      <c r="Y95" s="100">
        <f t="shared" si="76"/>
        <v>3818.4393887109686</v>
      </c>
      <c r="Z95" s="32">
        <f t="shared" si="77"/>
        <v>2178374.460659042</v>
      </c>
      <c r="AA95" s="63">
        <v>19601209.844999999</v>
      </c>
      <c r="AB95" s="58">
        <f t="shared" si="78"/>
        <v>31.834790042777588</v>
      </c>
      <c r="AC95" s="58">
        <f t="shared" si="79"/>
        <v>5.4605122647240194E-3</v>
      </c>
      <c r="AD95" s="105">
        <f t="shared" si="80"/>
        <v>784.67613470776621</v>
      </c>
      <c r="AE95" s="5">
        <f t="shared" si="81"/>
        <v>1747031.7710662568</v>
      </c>
      <c r="AF95" s="46">
        <f t="shared" si="82"/>
        <v>3925406.2317252988</v>
      </c>
      <c r="AG95" s="67">
        <f t="shared" si="83"/>
        <v>157.14196283928337</v>
      </c>
      <c r="AH95" s="70">
        <v>2584.8177999999998</v>
      </c>
      <c r="AI95" s="40">
        <f t="shared" si="84"/>
        <v>2.7526203397289536E-3</v>
      </c>
      <c r="AJ95" s="5">
        <f t="shared" si="85"/>
        <v>471792.86136474373</v>
      </c>
      <c r="AK95" s="46">
        <f t="shared" si="86"/>
        <v>471792.86136474373</v>
      </c>
      <c r="AL95" s="5">
        <f t="shared" si="87"/>
        <v>18.886823913720725</v>
      </c>
      <c r="AM95" s="74">
        <v>3300</v>
      </c>
      <c r="AN95" s="44">
        <f t="shared" si="88"/>
        <v>3.6711484137146944E-3</v>
      </c>
      <c r="AO95" s="5">
        <f t="shared" si="89"/>
        <v>104867.57505055402</v>
      </c>
      <c r="AP95" s="108">
        <v>21</v>
      </c>
      <c r="AQ95" s="77">
        <f t="shared" si="90"/>
        <v>2.3783457284155701E-3</v>
      </c>
      <c r="AR95" s="32">
        <f t="shared" si="91"/>
        <v>203821.52241058563</v>
      </c>
      <c r="AS95" s="36">
        <v>225.75</v>
      </c>
      <c r="AT95" s="81">
        <f t="shared" si="92"/>
        <v>4.0553710088128319E-3</v>
      </c>
      <c r="AU95" s="6">
        <f t="shared" si="93"/>
        <v>463383.70174498286</v>
      </c>
      <c r="AV95" s="110">
        <v>61</v>
      </c>
      <c r="AW95" s="77">
        <f t="shared" si="94"/>
        <v>1.6236911023797859E-3</v>
      </c>
      <c r="AX95" s="73">
        <f t="shared" si="95"/>
        <v>185529.75593998542</v>
      </c>
      <c r="AY95" s="86">
        <v>503</v>
      </c>
      <c r="AZ95" s="77">
        <f t="shared" si="96"/>
        <v>5.4269838700976422E-3</v>
      </c>
      <c r="BA95" s="73">
        <f t="shared" si="97"/>
        <v>465086.34185740945</v>
      </c>
      <c r="BB95" s="46">
        <f t="shared" si="98"/>
        <v>1422688.8970035173</v>
      </c>
      <c r="BC95" s="67">
        <f t="shared" si="99"/>
        <v>56.953118374840564</v>
      </c>
      <c r="BD95" s="93">
        <f t="shared" si="100"/>
        <v>6319571.1764012864</v>
      </c>
      <c r="BE95" s="1">
        <v>3380632</v>
      </c>
      <c r="BF95" s="1">
        <f t="shared" si="101"/>
        <v>0</v>
      </c>
      <c r="BG95" s="1">
        <f t="shared" si="102"/>
        <v>2938939.1764012864</v>
      </c>
      <c r="BH95" s="87">
        <f t="shared" si="103"/>
        <v>2.1233587666333264E-3</v>
      </c>
      <c r="BI95" s="1">
        <f t="shared" si="104"/>
        <v>-1060.5134803920855</v>
      </c>
      <c r="BJ95" s="93">
        <f t="shared" si="105"/>
        <v>6318510.6629208941</v>
      </c>
      <c r="BK95" s="91">
        <v>8</v>
      </c>
      <c r="BL95" s="5">
        <f t="shared" si="106"/>
        <v>0</v>
      </c>
      <c r="BM95" s="139">
        <v>1039</v>
      </c>
      <c r="BN95" s="32">
        <f t="shared" si="107"/>
        <v>0</v>
      </c>
      <c r="BO95" s="46">
        <f t="shared" si="108"/>
        <v>6318510.6629208941</v>
      </c>
      <c r="BP95" s="5">
        <f t="shared" si="109"/>
        <v>6318510.6629208941</v>
      </c>
      <c r="BQ95" s="96">
        <f t="shared" si="110"/>
        <v>2.2437053048028396E-3</v>
      </c>
      <c r="BR95" s="67">
        <f t="shared" si="111"/>
        <v>13213.107782085022</v>
      </c>
      <c r="BS95" s="97">
        <f t="shared" si="113"/>
        <v>6331724</v>
      </c>
      <c r="BT95" s="99">
        <f t="shared" si="112"/>
        <v>253.47173738991194</v>
      </c>
    </row>
    <row r="96" spans="1:72" ht="15.6" x14ac:dyDescent="0.3">
      <c r="A96" s="3" t="s">
        <v>577</v>
      </c>
      <c r="B96" s="13" t="s">
        <v>280</v>
      </c>
      <c r="C96" s="36">
        <v>14337</v>
      </c>
      <c r="D96" s="25">
        <v>0</v>
      </c>
      <c r="E96" s="28">
        <v>0</v>
      </c>
      <c r="F96" s="4">
        <v>0</v>
      </c>
      <c r="G96" s="28">
        <v>0</v>
      </c>
      <c r="H96" s="28">
        <v>0</v>
      </c>
      <c r="I96" s="4">
        <v>0</v>
      </c>
      <c r="J96" s="28">
        <f t="shared" si="65"/>
        <v>0</v>
      </c>
      <c r="K96" s="49">
        <f t="shared" si="66"/>
        <v>0</v>
      </c>
      <c r="L96" s="39">
        <v>5329</v>
      </c>
      <c r="M96" s="40">
        <f t="shared" si="67"/>
        <v>1.7148193341777105E-3</v>
      </c>
      <c r="N96" s="1">
        <f t="shared" si="68"/>
        <v>195942.44994313133</v>
      </c>
      <c r="O96" s="43">
        <v>368</v>
      </c>
      <c r="P96" s="43">
        <v>295</v>
      </c>
      <c r="Q96" s="43">
        <f t="shared" si="69"/>
        <v>515.5</v>
      </c>
      <c r="R96" s="44">
        <f t="shared" si="70"/>
        <v>5.5034627510054093E-4</v>
      </c>
      <c r="S96" s="32">
        <f t="shared" si="71"/>
        <v>62884.873823740789</v>
      </c>
      <c r="T96" s="46">
        <f t="shared" si="72"/>
        <v>258827.32376687211</v>
      </c>
      <c r="U96" s="5">
        <f t="shared" si="73"/>
        <v>18.053102027402673</v>
      </c>
      <c r="V96" s="59">
        <v>34761296.609999999</v>
      </c>
      <c r="W96" s="58">
        <f t="shared" si="74"/>
        <v>5.9131732428205304</v>
      </c>
      <c r="X96" s="44">
        <f t="shared" si="75"/>
        <v>3.6277718769120722E-3</v>
      </c>
      <c r="Y96" s="100">
        <f t="shared" si="76"/>
        <v>2424.5864971751412</v>
      </c>
      <c r="Z96" s="32">
        <f t="shared" si="77"/>
        <v>1969004.0389282203</v>
      </c>
      <c r="AA96" s="63">
        <v>15929018.874</v>
      </c>
      <c r="AB96" s="58">
        <f t="shared" si="78"/>
        <v>12.904094761009196</v>
      </c>
      <c r="AC96" s="58">
        <f t="shared" si="79"/>
        <v>2.2133950817004914E-3</v>
      </c>
      <c r="AD96" s="105">
        <f t="shared" si="80"/>
        <v>1111.0426779661018</v>
      </c>
      <c r="AE96" s="5">
        <f t="shared" si="81"/>
        <v>708151.78909738932</v>
      </c>
      <c r="AF96" s="46">
        <f t="shared" si="82"/>
        <v>2677155.8280256097</v>
      </c>
      <c r="AG96" s="67">
        <f t="shared" si="83"/>
        <v>186.73054530415078</v>
      </c>
      <c r="AH96" s="70">
        <v>3219.5077999999999</v>
      </c>
      <c r="AI96" s="40">
        <f t="shared" si="84"/>
        <v>3.4285134736367169E-3</v>
      </c>
      <c r="AJ96" s="5">
        <f t="shared" si="85"/>
        <v>587639.40620809374</v>
      </c>
      <c r="AK96" s="46">
        <f t="shared" si="86"/>
        <v>587639.40620809374</v>
      </c>
      <c r="AL96" s="5">
        <f t="shared" si="87"/>
        <v>40.987612904240336</v>
      </c>
      <c r="AM96" s="74">
        <v>1801.9722222222222</v>
      </c>
      <c r="AN96" s="44">
        <f t="shared" si="88"/>
        <v>2.0046386258088041E-3</v>
      </c>
      <c r="AO96" s="5">
        <f t="shared" si="89"/>
        <v>57263.168864515901</v>
      </c>
      <c r="AP96" s="108">
        <v>12</v>
      </c>
      <c r="AQ96" s="77">
        <f t="shared" si="90"/>
        <v>1.3590547019517543E-3</v>
      </c>
      <c r="AR96" s="32">
        <f t="shared" si="91"/>
        <v>116469.44137747749</v>
      </c>
      <c r="AS96" s="36">
        <v>106.33333333333333</v>
      </c>
      <c r="AT96" s="81">
        <f t="shared" si="92"/>
        <v>1.9101710621060072E-3</v>
      </c>
      <c r="AU96" s="6">
        <f t="shared" si="93"/>
        <v>218264.1577802134</v>
      </c>
      <c r="AV96" s="110">
        <v>36.027777777777779</v>
      </c>
      <c r="AW96" s="77">
        <f t="shared" si="94"/>
        <v>9.589833150212123E-4</v>
      </c>
      <c r="AX96" s="73">
        <f t="shared" si="95"/>
        <v>109577.45603559248</v>
      </c>
      <c r="AY96" s="86">
        <v>105</v>
      </c>
      <c r="AZ96" s="77">
        <f t="shared" si="96"/>
        <v>1.1328693963424503E-3</v>
      </c>
      <c r="BA96" s="73">
        <f t="shared" si="97"/>
        <v>97085.618081566587</v>
      </c>
      <c r="BB96" s="46">
        <f t="shared" si="98"/>
        <v>598659.84213936585</v>
      </c>
      <c r="BC96" s="67">
        <f t="shared" si="99"/>
        <v>41.756283890588399</v>
      </c>
      <c r="BD96" s="93">
        <f t="shared" si="100"/>
        <v>4122282.4001399418</v>
      </c>
      <c r="BE96" s="1">
        <v>1831756</v>
      </c>
      <c r="BF96" s="1">
        <f t="shared" si="101"/>
        <v>0</v>
      </c>
      <c r="BG96" s="1">
        <f t="shared" si="102"/>
        <v>2290526.4001399418</v>
      </c>
      <c r="BH96" s="87">
        <f t="shared" si="103"/>
        <v>1.6548860047854686E-3</v>
      </c>
      <c r="BI96" s="1">
        <f t="shared" si="104"/>
        <v>-826.53433049840282</v>
      </c>
      <c r="BJ96" s="93">
        <f t="shared" si="105"/>
        <v>4121455.8658094434</v>
      </c>
      <c r="BK96" s="91">
        <v>6</v>
      </c>
      <c r="BL96" s="5">
        <f t="shared" si="106"/>
        <v>0</v>
      </c>
      <c r="BM96" s="139">
        <v>730</v>
      </c>
      <c r="BN96" s="32">
        <f t="shared" si="107"/>
        <v>0</v>
      </c>
      <c r="BO96" s="46">
        <f t="shared" si="108"/>
        <v>4121455.8658094434</v>
      </c>
      <c r="BP96" s="5">
        <f t="shared" si="109"/>
        <v>4121455.8658094434</v>
      </c>
      <c r="BQ96" s="96">
        <f t="shared" si="110"/>
        <v>1.4635303923587288E-3</v>
      </c>
      <c r="BR96" s="67">
        <f t="shared" si="111"/>
        <v>8618.6830218740906</v>
      </c>
      <c r="BS96" s="97">
        <f t="shared" si="113"/>
        <v>4130075</v>
      </c>
      <c r="BT96" s="99">
        <f t="shared" si="112"/>
        <v>288.07107484131967</v>
      </c>
    </row>
    <row r="97" spans="1:72" ht="15.6" x14ac:dyDescent="0.3">
      <c r="A97" s="2" t="s">
        <v>460</v>
      </c>
      <c r="B97" s="13" t="s">
        <v>161</v>
      </c>
      <c r="C97" s="36">
        <v>28614</v>
      </c>
      <c r="D97" s="25">
        <v>0</v>
      </c>
      <c r="E97" s="28">
        <v>0</v>
      </c>
      <c r="F97" s="4">
        <v>0</v>
      </c>
      <c r="G97" s="28">
        <v>0</v>
      </c>
      <c r="H97" s="28">
        <v>0</v>
      </c>
      <c r="I97" s="4">
        <v>0</v>
      </c>
      <c r="J97" s="28">
        <f t="shared" si="65"/>
        <v>0</v>
      </c>
      <c r="K97" s="49">
        <f t="shared" si="66"/>
        <v>0</v>
      </c>
      <c r="L97" s="39">
        <v>10935</v>
      </c>
      <c r="M97" s="40">
        <f t="shared" si="67"/>
        <v>3.5187745204040654E-3</v>
      </c>
      <c r="N97" s="1">
        <f t="shared" si="68"/>
        <v>402069.93622220698</v>
      </c>
      <c r="O97" s="43">
        <v>493</v>
      </c>
      <c r="P97" s="43">
        <v>2658.5</v>
      </c>
      <c r="Q97" s="43">
        <f t="shared" si="69"/>
        <v>1822.25</v>
      </c>
      <c r="R97" s="44">
        <f t="shared" si="70"/>
        <v>1.9454287096061314E-3</v>
      </c>
      <c r="S97" s="32">
        <f t="shared" si="71"/>
        <v>222292.84447199159</v>
      </c>
      <c r="T97" s="46">
        <f t="shared" si="72"/>
        <v>624362.78069419856</v>
      </c>
      <c r="U97" s="5">
        <f t="shared" si="73"/>
        <v>21.820185248277017</v>
      </c>
      <c r="V97" s="59">
        <v>103306983.22999997</v>
      </c>
      <c r="W97" s="58">
        <f t="shared" si="74"/>
        <v>7.9255145238065063</v>
      </c>
      <c r="X97" s="44">
        <f t="shared" si="75"/>
        <v>4.8623568968544188E-3</v>
      </c>
      <c r="Y97" s="100">
        <f t="shared" si="76"/>
        <v>3610.364969245823</v>
      </c>
      <c r="Z97" s="32">
        <f t="shared" si="77"/>
        <v>2639085.558148751</v>
      </c>
      <c r="AA97" s="63">
        <v>29811850.820999999</v>
      </c>
      <c r="AB97" s="58">
        <f t="shared" si="78"/>
        <v>27.464279253109982</v>
      </c>
      <c r="AC97" s="58">
        <f t="shared" si="79"/>
        <v>4.7108535505305214E-3</v>
      </c>
      <c r="AD97" s="105">
        <f t="shared" si="80"/>
        <v>1041.8624037534073</v>
      </c>
      <c r="AE97" s="5">
        <f t="shared" si="81"/>
        <v>1507186.5829850042</v>
      </c>
      <c r="AF97" s="46">
        <f t="shared" si="82"/>
        <v>4146272.1411337554</v>
      </c>
      <c r="AG97" s="67">
        <f t="shared" si="83"/>
        <v>144.90361854804485</v>
      </c>
      <c r="AH97" s="70">
        <v>1432.5326</v>
      </c>
      <c r="AI97" s="40">
        <f t="shared" si="84"/>
        <v>1.5255304927429708E-3</v>
      </c>
      <c r="AJ97" s="5">
        <f t="shared" si="85"/>
        <v>261472.45440366279</v>
      </c>
      <c r="AK97" s="46">
        <f t="shared" si="86"/>
        <v>261472.45440366279</v>
      </c>
      <c r="AL97" s="5">
        <f t="shared" si="87"/>
        <v>9.1379204027281329</v>
      </c>
      <c r="AM97" s="74">
        <v>4000.9166666666665</v>
      </c>
      <c r="AN97" s="44">
        <f t="shared" si="88"/>
        <v>4.4508966285569749E-3</v>
      </c>
      <c r="AO97" s="5">
        <f t="shared" si="89"/>
        <v>127141.34206444821</v>
      </c>
      <c r="AP97" s="108">
        <v>26.666666666666668</v>
      </c>
      <c r="AQ97" s="77">
        <f t="shared" si="90"/>
        <v>3.0201215598927873E-3</v>
      </c>
      <c r="AR97" s="32">
        <f t="shared" si="91"/>
        <v>258820.98083883888</v>
      </c>
      <c r="AS97" s="36">
        <v>170.41666666666666</v>
      </c>
      <c r="AT97" s="81">
        <f t="shared" si="92"/>
        <v>3.061363496870521E-3</v>
      </c>
      <c r="AU97" s="6">
        <f t="shared" si="93"/>
        <v>349804.23405998154</v>
      </c>
      <c r="AV97" s="110">
        <v>100.08333333333333</v>
      </c>
      <c r="AW97" s="77">
        <f t="shared" si="94"/>
        <v>2.6640068496695665E-3</v>
      </c>
      <c r="AX97" s="73">
        <f t="shared" si="95"/>
        <v>304400.59683595964</v>
      </c>
      <c r="AY97" s="86">
        <v>374</v>
      </c>
      <c r="AZ97" s="77">
        <f t="shared" si="96"/>
        <v>4.0351728974483466E-3</v>
      </c>
      <c r="BA97" s="73">
        <f t="shared" si="97"/>
        <v>345809.72535719909</v>
      </c>
      <c r="BB97" s="46">
        <f t="shared" si="98"/>
        <v>1385976.8791564275</v>
      </c>
      <c r="BC97" s="67">
        <f t="shared" si="99"/>
        <v>48.437019611254193</v>
      </c>
      <c r="BD97" s="93">
        <f t="shared" si="100"/>
        <v>6418084.2553880448</v>
      </c>
      <c r="BE97" s="1">
        <v>3641534</v>
      </c>
      <c r="BF97" s="1">
        <f t="shared" si="101"/>
        <v>0</v>
      </c>
      <c r="BG97" s="1">
        <f t="shared" si="102"/>
        <v>2776550.2553880448</v>
      </c>
      <c r="BH97" s="87">
        <f t="shared" si="103"/>
        <v>2.0060341408614482E-3</v>
      </c>
      <c r="BI97" s="1">
        <f t="shared" si="104"/>
        <v>-1001.915588614092</v>
      </c>
      <c r="BJ97" s="93">
        <f t="shared" si="105"/>
        <v>6417082.3397994302</v>
      </c>
      <c r="BK97" s="91">
        <v>7.5</v>
      </c>
      <c r="BL97" s="5">
        <f t="shared" si="106"/>
        <v>0</v>
      </c>
      <c r="BM97" s="139">
        <v>1350</v>
      </c>
      <c r="BN97" s="32">
        <f t="shared" si="107"/>
        <v>0</v>
      </c>
      <c r="BO97" s="46">
        <f t="shared" si="108"/>
        <v>6417082.3397994302</v>
      </c>
      <c r="BP97" s="5">
        <f t="shared" si="109"/>
        <v>6417082.3397994302</v>
      </c>
      <c r="BQ97" s="96">
        <f t="shared" si="110"/>
        <v>2.2787081410904409E-3</v>
      </c>
      <c r="BR97" s="67">
        <f t="shared" si="111"/>
        <v>13419.238349925969</v>
      </c>
      <c r="BS97" s="97">
        <f t="shared" si="113"/>
        <v>6430502</v>
      </c>
      <c r="BT97" s="99">
        <f t="shared" si="112"/>
        <v>224.73271824980779</v>
      </c>
    </row>
    <row r="98" spans="1:72" ht="15.6" x14ac:dyDescent="0.3">
      <c r="A98" s="2" t="s">
        <v>560</v>
      </c>
      <c r="B98" s="13" t="s">
        <v>263</v>
      </c>
      <c r="C98" s="36">
        <v>79089</v>
      </c>
      <c r="D98" s="25">
        <v>0</v>
      </c>
      <c r="E98" s="28">
        <f>C98/($C$7+$C$147+$C$98+$C$81+$C$186+$C$208+$C$231+$C$247+$C$265)*$E$6</f>
        <v>18380289.926274605</v>
      </c>
      <c r="F98" s="4">
        <v>0</v>
      </c>
      <c r="G98" s="28">
        <v>0</v>
      </c>
      <c r="H98" s="28">
        <v>0</v>
      </c>
      <c r="I98" s="4">
        <v>0</v>
      </c>
      <c r="J98" s="28">
        <f t="shared" si="65"/>
        <v>18380289.926274605</v>
      </c>
      <c r="K98" s="49">
        <f t="shared" si="66"/>
        <v>232.40007998931085</v>
      </c>
      <c r="L98" s="39">
        <v>63152</v>
      </c>
      <c r="M98" s="40">
        <f t="shared" si="67"/>
        <v>2.0321687106772523E-2</v>
      </c>
      <c r="N98" s="1">
        <f t="shared" si="68"/>
        <v>2322041.208258328</v>
      </c>
      <c r="O98" s="43">
        <v>21808</v>
      </c>
      <c r="P98" s="43">
        <v>9058</v>
      </c>
      <c r="Q98" s="43">
        <f t="shared" si="69"/>
        <v>26337</v>
      </c>
      <c r="R98" s="44">
        <f t="shared" si="70"/>
        <v>2.8117303292576036E-2</v>
      </c>
      <c r="S98" s="32">
        <f t="shared" si="71"/>
        <v>3212801.0124071022</v>
      </c>
      <c r="T98" s="46">
        <f t="shared" si="72"/>
        <v>5534842.2206654307</v>
      </c>
      <c r="U98" s="5">
        <f t="shared" si="73"/>
        <v>69.982452941185628</v>
      </c>
      <c r="V98" s="57">
        <v>363030586.75999993</v>
      </c>
      <c r="W98" s="58">
        <f t="shared" si="74"/>
        <v>17.230145748394573</v>
      </c>
      <c r="X98" s="44">
        <f t="shared" si="75"/>
        <v>1.0570811240312426E-2</v>
      </c>
      <c r="Y98" s="100">
        <f t="shared" si="76"/>
        <v>4590.1526983524882</v>
      </c>
      <c r="Z98" s="32">
        <f t="shared" si="77"/>
        <v>5737397.7011585599</v>
      </c>
      <c r="AA98" s="63">
        <v>119037290.418</v>
      </c>
      <c r="AB98" s="58">
        <f t="shared" si="78"/>
        <v>52.547146352502587</v>
      </c>
      <c r="AC98" s="58">
        <f t="shared" si="79"/>
        <v>9.0132316484111911E-3</v>
      </c>
      <c r="AD98" s="105">
        <f t="shared" si="80"/>
        <v>1505.1055193263285</v>
      </c>
      <c r="AE98" s="5">
        <f t="shared" si="81"/>
        <v>2883685.8679869813</v>
      </c>
      <c r="AF98" s="46">
        <f t="shared" si="82"/>
        <v>8621083.5691455416</v>
      </c>
      <c r="AG98" s="67">
        <f t="shared" si="83"/>
        <v>109.00483719791048</v>
      </c>
      <c r="AH98" s="70">
        <v>6118.6571999999996</v>
      </c>
      <c r="AI98" s="40">
        <f t="shared" si="84"/>
        <v>6.5158713548587486E-3</v>
      </c>
      <c r="AJ98" s="5">
        <f t="shared" si="85"/>
        <v>1116805.5203341572</v>
      </c>
      <c r="AK98" s="46">
        <f t="shared" si="86"/>
        <v>1116805.5203341572</v>
      </c>
      <c r="AL98" s="5">
        <f t="shared" si="87"/>
        <v>14.120870416039615</v>
      </c>
      <c r="AM98" s="74">
        <v>11731.305555555555</v>
      </c>
      <c r="AN98" s="44">
        <f t="shared" si="88"/>
        <v>1.3050716297297017E-2</v>
      </c>
      <c r="AO98" s="5">
        <f t="shared" si="89"/>
        <v>372798.05023884954</v>
      </c>
      <c r="AP98" s="108">
        <v>108</v>
      </c>
      <c r="AQ98" s="77">
        <f t="shared" si="90"/>
        <v>1.2231492317565788E-2</v>
      </c>
      <c r="AR98" s="32">
        <f t="shared" si="91"/>
        <v>1048224.9723972974</v>
      </c>
      <c r="AS98" s="36">
        <v>639.5</v>
      </c>
      <c r="AT98" s="81">
        <f t="shared" si="92"/>
        <v>1.1487972359405565E-2</v>
      </c>
      <c r="AU98" s="6">
        <f t="shared" si="93"/>
        <v>1312663.9081546692</v>
      </c>
      <c r="AV98" s="110">
        <v>592.69444444444446</v>
      </c>
      <c r="AW98" s="77">
        <f t="shared" si="94"/>
        <v>1.5776273702858602E-2</v>
      </c>
      <c r="AX98" s="73">
        <f t="shared" si="95"/>
        <v>1802663.2069633279</v>
      </c>
      <c r="AY98" s="86">
        <v>1298</v>
      </c>
      <c r="AZ98" s="77">
        <f t="shared" si="96"/>
        <v>1.4004423585261909E-2</v>
      </c>
      <c r="BA98" s="73">
        <f t="shared" si="97"/>
        <v>1200163.1644749851</v>
      </c>
      <c r="BB98" s="46">
        <f t="shared" si="98"/>
        <v>5736513.3022291297</v>
      </c>
      <c r="BC98" s="67">
        <f t="shared" si="99"/>
        <v>72.532378740774689</v>
      </c>
      <c r="BD98" s="93">
        <f t="shared" si="100"/>
        <v>39389534.538648866</v>
      </c>
      <c r="BE98" s="1">
        <v>18457597</v>
      </c>
      <c r="BF98" s="1">
        <f t="shared" si="101"/>
        <v>0</v>
      </c>
      <c r="BG98" s="1">
        <f t="shared" si="102"/>
        <v>20931937.538648866</v>
      </c>
      <c r="BH98" s="87">
        <f t="shared" si="103"/>
        <v>1.5123148322428082E-2</v>
      </c>
      <c r="BI98" s="1">
        <f t="shared" si="104"/>
        <v>-7553.2702781703401</v>
      </c>
      <c r="BJ98" s="93">
        <f t="shared" si="105"/>
        <v>39381981.268370695</v>
      </c>
      <c r="BK98" s="91">
        <v>7</v>
      </c>
      <c r="BL98" s="5">
        <f t="shared" si="106"/>
        <v>0</v>
      </c>
      <c r="BM98" s="139">
        <v>986.4</v>
      </c>
      <c r="BN98" s="32">
        <f t="shared" si="107"/>
        <v>0</v>
      </c>
      <c r="BO98" s="46">
        <f t="shared" si="108"/>
        <v>39381981.268370695</v>
      </c>
      <c r="BP98" s="5">
        <f t="shared" si="109"/>
        <v>39381981.268370695</v>
      </c>
      <c r="BQ98" s="96">
        <f t="shared" si="110"/>
        <v>1.398455506358867E-2</v>
      </c>
      <c r="BR98" s="67">
        <f t="shared" si="111"/>
        <v>82354.591284409791</v>
      </c>
      <c r="BS98" s="97">
        <f t="shared" si="113"/>
        <v>39464336</v>
      </c>
      <c r="BT98" s="99">
        <f t="shared" si="112"/>
        <v>498.98640771788746</v>
      </c>
    </row>
    <row r="99" spans="1:72" ht="15.6" x14ac:dyDescent="0.3">
      <c r="A99" s="3" t="s">
        <v>578</v>
      </c>
      <c r="B99" s="13" t="s">
        <v>281</v>
      </c>
      <c r="C99" s="36">
        <v>12543</v>
      </c>
      <c r="D99" s="25">
        <v>0</v>
      </c>
      <c r="E99" s="28">
        <v>0</v>
      </c>
      <c r="F99" s="4">
        <v>0</v>
      </c>
      <c r="G99" s="28">
        <v>0</v>
      </c>
      <c r="H99" s="28">
        <v>0</v>
      </c>
      <c r="I99" s="4">
        <v>0</v>
      </c>
      <c r="J99" s="28">
        <f t="shared" si="65"/>
        <v>0</v>
      </c>
      <c r="K99" s="49">
        <f t="shared" si="66"/>
        <v>0</v>
      </c>
      <c r="L99" s="39">
        <v>2918</v>
      </c>
      <c r="M99" s="40">
        <f t="shared" si="67"/>
        <v>9.3898345226694677E-4</v>
      </c>
      <c r="N99" s="1">
        <f t="shared" si="68"/>
        <v>107292.18782774577</v>
      </c>
      <c r="O99" s="43">
        <v>963</v>
      </c>
      <c r="P99" s="43">
        <v>207.5</v>
      </c>
      <c r="Q99" s="43">
        <f t="shared" si="69"/>
        <v>1066.75</v>
      </c>
      <c r="R99" s="44">
        <f t="shared" si="70"/>
        <v>1.1388591444490826E-3</v>
      </c>
      <c r="S99" s="32">
        <f t="shared" si="71"/>
        <v>130130.82279626672</v>
      </c>
      <c r="T99" s="46">
        <f t="shared" si="72"/>
        <v>237423.0106240125</v>
      </c>
      <c r="U99" s="5">
        <f t="shared" si="73"/>
        <v>18.928726032369649</v>
      </c>
      <c r="V99" s="59">
        <v>42420018.079999991</v>
      </c>
      <c r="W99" s="58">
        <f t="shared" si="74"/>
        <v>3.7087878817801774</v>
      </c>
      <c r="X99" s="44">
        <f t="shared" si="75"/>
        <v>2.2753665117608971E-3</v>
      </c>
      <c r="Y99" s="100">
        <f t="shared" si="76"/>
        <v>3381.9674782747343</v>
      </c>
      <c r="Z99" s="32">
        <f t="shared" si="77"/>
        <v>1234974.5253311612</v>
      </c>
      <c r="AA99" s="63">
        <v>10783666.242000001</v>
      </c>
      <c r="AB99" s="58">
        <f t="shared" si="78"/>
        <v>14.589365570982403</v>
      </c>
      <c r="AC99" s="58">
        <f t="shared" si="79"/>
        <v>2.5024637991280106E-3</v>
      </c>
      <c r="AD99" s="105">
        <f t="shared" si="80"/>
        <v>859.73580817986135</v>
      </c>
      <c r="AE99" s="5">
        <f t="shared" si="81"/>
        <v>800636.19511726557</v>
      </c>
      <c r="AF99" s="46">
        <f t="shared" si="82"/>
        <v>2035610.7204484269</v>
      </c>
      <c r="AG99" s="67">
        <f t="shared" si="83"/>
        <v>162.29057804739114</v>
      </c>
      <c r="AH99" s="70">
        <v>4628.7518</v>
      </c>
      <c r="AI99" s="40">
        <f t="shared" si="84"/>
        <v>4.9292435049917279E-3</v>
      </c>
      <c r="AJ99" s="5">
        <f t="shared" si="85"/>
        <v>844861.11797481752</v>
      </c>
      <c r="AK99" s="46">
        <f t="shared" si="86"/>
        <v>844861.11797481752</v>
      </c>
      <c r="AL99" s="5">
        <f t="shared" si="87"/>
        <v>67.357180736252687</v>
      </c>
      <c r="AM99" s="74">
        <v>1489</v>
      </c>
      <c r="AN99" s="44">
        <f t="shared" si="88"/>
        <v>1.6564666630367213E-3</v>
      </c>
      <c r="AO99" s="5">
        <f t="shared" si="89"/>
        <v>47317.520984931798</v>
      </c>
      <c r="AP99" s="108">
        <v>13</v>
      </c>
      <c r="AQ99" s="77">
        <f t="shared" si="90"/>
        <v>1.4723092604477337E-3</v>
      </c>
      <c r="AR99" s="32">
        <f t="shared" si="91"/>
        <v>126175.22815893394</v>
      </c>
      <c r="AS99" s="36">
        <v>93.25</v>
      </c>
      <c r="AT99" s="81">
        <f t="shared" si="92"/>
        <v>1.6751421775051899E-3</v>
      </c>
      <c r="AU99" s="6">
        <f t="shared" si="93"/>
        <v>191408.7715956574</v>
      </c>
      <c r="AV99" s="110">
        <v>42</v>
      </c>
      <c r="AW99" s="77">
        <f t="shared" si="94"/>
        <v>1.117951250818869E-3</v>
      </c>
      <c r="AX99" s="73">
        <f t="shared" si="95"/>
        <v>127741.79917179323</v>
      </c>
      <c r="AY99" s="86">
        <v>64</v>
      </c>
      <c r="AZ99" s="77">
        <f t="shared" si="96"/>
        <v>6.9051087015158867E-4</v>
      </c>
      <c r="BA99" s="73">
        <f t="shared" si="97"/>
        <v>59175.995783050108</v>
      </c>
      <c r="BB99" s="46">
        <f t="shared" si="98"/>
        <v>551819.31569436647</v>
      </c>
      <c r="BC99" s="67">
        <f t="shared" si="99"/>
        <v>43.994205189696757</v>
      </c>
      <c r="BD99" s="93">
        <f t="shared" si="100"/>
        <v>3669714.1647416232</v>
      </c>
      <c r="BE99" s="1">
        <v>1674307</v>
      </c>
      <c r="BF99" s="1">
        <f t="shared" si="101"/>
        <v>0</v>
      </c>
      <c r="BG99" s="1">
        <f t="shared" si="102"/>
        <v>1995407.1647416232</v>
      </c>
      <c r="BH99" s="87">
        <f t="shared" si="103"/>
        <v>1.441664846376717E-3</v>
      </c>
      <c r="BI99" s="1">
        <f t="shared" si="104"/>
        <v>-720.04082768077672</v>
      </c>
      <c r="BJ99" s="93">
        <f t="shared" si="105"/>
        <v>3668994.1239139424</v>
      </c>
      <c r="BK99" s="91">
        <v>8</v>
      </c>
      <c r="BL99" s="5">
        <f t="shared" si="106"/>
        <v>0</v>
      </c>
      <c r="BM99" s="139">
        <v>693</v>
      </c>
      <c r="BN99" s="32">
        <f t="shared" si="107"/>
        <v>0</v>
      </c>
      <c r="BO99" s="46">
        <f t="shared" si="108"/>
        <v>3668994.1239139424</v>
      </c>
      <c r="BP99" s="5">
        <f t="shared" si="109"/>
        <v>3668994.1239139424</v>
      </c>
      <c r="BQ99" s="96">
        <f t="shared" si="110"/>
        <v>1.3028610725348748E-3</v>
      </c>
      <c r="BR99" s="67">
        <f t="shared" si="111"/>
        <v>7672.5066075461755</v>
      </c>
      <c r="BS99" s="97">
        <f t="shared" si="113"/>
        <v>3676667</v>
      </c>
      <c r="BT99" s="99">
        <f t="shared" si="112"/>
        <v>293.12500996571794</v>
      </c>
    </row>
    <row r="100" spans="1:72" ht="15.6" x14ac:dyDescent="0.3">
      <c r="A100" s="3" t="s">
        <v>584</v>
      </c>
      <c r="B100" s="13" t="s">
        <v>287</v>
      </c>
      <c r="C100" s="36">
        <v>7339</v>
      </c>
      <c r="D100" s="25">
        <v>0</v>
      </c>
      <c r="E100" s="28">
        <v>0</v>
      </c>
      <c r="F100" s="4">
        <v>0</v>
      </c>
      <c r="G100" s="28">
        <v>0</v>
      </c>
      <c r="H100" s="28">
        <v>0</v>
      </c>
      <c r="I100" s="4">
        <v>0</v>
      </c>
      <c r="J100" s="28">
        <f t="shared" si="65"/>
        <v>0</v>
      </c>
      <c r="K100" s="49">
        <f t="shared" si="66"/>
        <v>0</v>
      </c>
      <c r="L100" s="39">
        <v>1497</v>
      </c>
      <c r="M100" s="40">
        <f t="shared" si="67"/>
        <v>4.8171974915819715E-4</v>
      </c>
      <c r="N100" s="1">
        <f t="shared" si="68"/>
        <v>55043.319115193764</v>
      </c>
      <c r="O100" s="43">
        <v>0</v>
      </c>
      <c r="P100" s="43">
        <v>124.5</v>
      </c>
      <c r="Q100" s="43">
        <f t="shared" si="69"/>
        <v>62.25</v>
      </c>
      <c r="R100" s="44">
        <f t="shared" si="70"/>
        <v>6.6457915858406737E-5</v>
      </c>
      <c r="S100" s="32">
        <f t="shared" si="71"/>
        <v>7593.7602241083696</v>
      </c>
      <c r="T100" s="46">
        <f t="shared" si="72"/>
        <v>62637.07933930213</v>
      </c>
      <c r="U100" s="5">
        <f t="shared" si="73"/>
        <v>8.5348248180000184</v>
      </c>
      <c r="V100" s="59">
        <v>26147427.640000001</v>
      </c>
      <c r="W100" s="58">
        <f t="shared" si="74"/>
        <v>2.0598936821457823</v>
      </c>
      <c r="X100" s="44">
        <f t="shared" si="75"/>
        <v>1.2637587404682319E-3</v>
      </c>
      <c r="Y100" s="100">
        <f t="shared" si="76"/>
        <v>3562.8052377708136</v>
      </c>
      <c r="Z100" s="32">
        <f t="shared" si="77"/>
        <v>685915.80414666201</v>
      </c>
      <c r="AA100" s="63">
        <v>5011687.9709999999</v>
      </c>
      <c r="AB100" s="58">
        <f t="shared" si="78"/>
        <v>10.74706193036454</v>
      </c>
      <c r="AC100" s="58">
        <f t="shared" si="79"/>
        <v>1.8434066441665761E-3</v>
      </c>
      <c r="AD100" s="105">
        <f t="shared" si="80"/>
        <v>682.88431271290369</v>
      </c>
      <c r="AE100" s="5">
        <f t="shared" si="81"/>
        <v>589777.99485199142</v>
      </c>
      <c r="AF100" s="46">
        <f t="shared" si="82"/>
        <v>1275693.7989986534</v>
      </c>
      <c r="AG100" s="67">
        <f t="shared" si="83"/>
        <v>173.8239268290848</v>
      </c>
      <c r="AH100" s="70">
        <v>4714.8613999999998</v>
      </c>
      <c r="AI100" s="40">
        <f t="shared" si="84"/>
        <v>5.0209432125710874E-3</v>
      </c>
      <c r="AJ100" s="5">
        <f t="shared" si="85"/>
        <v>860578.23914868641</v>
      </c>
      <c r="AK100" s="46">
        <f t="shared" si="86"/>
        <v>860578.23914868641</v>
      </c>
      <c r="AL100" s="5">
        <f t="shared" si="87"/>
        <v>117.26096731825676</v>
      </c>
      <c r="AM100" s="74">
        <v>1098.1944444444443</v>
      </c>
      <c r="AN100" s="44">
        <f t="shared" si="88"/>
        <v>1.2217075129310642E-3</v>
      </c>
      <c r="AO100" s="5">
        <f t="shared" si="89"/>
        <v>34898.481309963405</v>
      </c>
      <c r="AP100" s="108">
        <v>6.666666666666667</v>
      </c>
      <c r="AQ100" s="77">
        <f t="shared" si="90"/>
        <v>7.5503038997319681E-4</v>
      </c>
      <c r="AR100" s="32">
        <f t="shared" si="91"/>
        <v>64705.245209709719</v>
      </c>
      <c r="AS100" s="36">
        <v>65.416666666666671</v>
      </c>
      <c r="AT100" s="81">
        <f t="shared" si="92"/>
        <v>1.1751444230040876E-3</v>
      </c>
      <c r="AU100" s="6">
        <f t="shared" si="93"/>
        <v>134276.93092278022</v>
      </c>
      <c r="AV100" s="110">
        <v>17.805555555555557</v>
      </c>
      <c r="AW100" s="77">
        <f t="shared" si="94"/>
        <v>4.739462644013856E-4</v>
      </c>
      <c r="AX100" s="73">
        <f t="shared" si="95"/>
        <v>54155.08814095203</v>
      </c>
      <c r="AY100" s="86">
        <v>55</v>
      </c>
      <c r="AZ100" s="77">
        <f t="shared" si="96"/>
        <v>5.934077790365216E-4</v>
      </c>
      <c r="BA100" s="73">
        <f t="shared" si="97"/>
        <v>50854.371376058691</v>
      </c>
      <c r="BB100" s="46">
        <f t="shared" si="98"/>
        <v>338890.11695946404</v>
      </c>
      <c r="BC100" s="67">
        <f t="shared" si="99"/>
        <v>46.176606752890592</v>
      </c>
      <c r="BD100" s="93">
        <f t="shared" si="100"/>
        <v>2537799.2344461055</v>
      </c>
      <c r="BE100" s="1">
        <v>1043467</v>
      </c>
      <c r="BF100" s="1">
        <f t="shared" si="101"/>
        <v>0</v>
      </c>
      <c r="BG100" s="1">
        <f t="shared" si="102"/>
        <v>1494332.2344461055</v>
      </c>
      <c r="BH100" s="87">
        <f t="shared" si="103"/>
        <v>1.0796424355264233E-3</v>
      </c>
      <c r="BI100" s="1">
        <f t="shared" si="104"/>
        <v>-539.22840307129115</v>
      </c>
      <c r="BJ100" s="93">
        <f t="shared" si="105"/>
        <v>2537260.0060430341</v>
      </c>
      <c r="BK100" s="91">
        <v>7.5</v>
      </c>
      <c r="BL100" s="5">
        <f t="shared" si="106"/>
        <v>0</v>
      </c>
      <c r="BM100" s="139">
        <v>1007.56</v>
      </c>
      <c r="BN100" s="32">
        <f t="shared" si="107"/>
        <v>0</v>
      </c>
      <c r="BO100" s="46">
        <f t="shared" si="108"/>
        <v>2537260.0060430341</v>
      </c>
      <c r="BP100" s="5">
        <f t="shared" si="109"/>
        <v>2537260.0060430341</v>
      </c>
      <c r="BQ100" s="96">
        <f t="shared" si="110"/>
        <v>9.0098189888804714E-4</v>
      </c>
      <c r="BR100" s="67">
        <f t="shared" si="111"/>
        <v>5305.8531859029054</v>
      </c>
      <c r="BS100" s="97">
        <f t="shared" si="113"/>
        <v>2542566</v>
      </c>
      <c r="BT100" s="99">
        <f t="shared" si="112"/>
        <v>346.4458373075351</v>
      </c>
    </row>
    <row r="101" spans="1:72" ht="15.6" x14ac:dyDescent="0.3">
      <c r="A101" s="3" t="s">
        <v>335</v>
      </c>
      <c r="B101" s="13" t="s">
        <v>36</v>
      </c>
      <c r="C101" s="36">
        <v>43096</v>
      </c>
      <c r="D101" s="25">
        <v>0</v>
      </c>
      <c r="E101" s="28">
        <v>0</v>
      </c>
      <c r="F101" s="4">
        <v>0</v>
      </c>
      <c r="G101" s="28">
        <v>0</v>
      </c>
      <c r="H101" s="28">
        <v>0</v>
      </c>
      <c r="I101" s="4">
        <v>0</v>
      </c>
      <c r="J101" s="28">
        <f t="shared" si="65"/>
        <v>0</v>
      </c>
      <c r="K101" s="49">
        <f t="shared" si="66"/>
        <v>0</v>
      </c>
      <c r="L101" s="39">
        <v>15329</v>
      </c>
      <c r="M101" s="40">
        <f t="shared" si="67"/>
        <v>4.932720130157651E-3</v>
      </c>
      <c r="N101" s="1">
        <f t="shared" si="68"/>
        <v>563633.29239599546</v>
      </c>
      <c r="O101" s="43">
        <v>2649</v>
      </c>
      <c r="P101" s="43">
        <v>2471.5</v>
      </c>
      <c r="Q101" s="43">
        <f t="shared" si="69"/>
        <v>3884.75</v>
      </c>
      <c r="R101" s="44">
        <f t="shared" si="70"/>
        <v>4.1473476085292461E-3</v>
      </c>
      <c r="S101" s="32">
        <f t="shared" si="71"/>
        <v>473893.33382497972</v>
      </c>
      <c r="T101" s="46">
        <f t="shared" si="72"/>
        <v>1037526.6262209752</v>
      </c>
      <c r="U101" s="5">
        <f t="shared" si="73"/>
        <v>24.074777849939093</v>
      </c>
      <c r="V101" s="59">
        <v>183731121.53000003</v>
      </c>
      <c r="W101" s="58">
        <f t="shared" si="74"/>
        <v>10.108604359097333</v>
      </c>
      <c r="X101" s="44">
        <f t="shared" si="75"/>
        <v>6.2016973125705362E-3</v>
      </c>
      <c r="Y101" s="100">
        <f t="shared" si="76"/>
        <v>4263.2987175143871</v>
      </c>
      <c r="Z101" s="32">
        <f t="shared" si="77"/>
        <v>3366023.959327816</v>
      </c>
      <c r="AA101" s="63">
        <v>45587779.533</v>
      </c>
      <c r="AB101" s="58">
        <f t="shared" si="78"/>
        <v>40.740418485519044</v>
      </c>
      <c r="AC101" s="58">
        <f t="shared" si="79"/>
        <v>6.9880641433863197E-3</v>
      </c>
      <c r="AD101" s="105">
        <f t="shared" si="80"/>
        <v>1057.819276336551</v>
      </c>
      <c r="AE101" s="5">
        <f t="shared" si="81"/>
        <v>2235755.4538634173</v>
      </c>
      <c r="AF101" s="46">
        <f t="shared" si="82"/>
        <v>5601779.4131912328</v>
      </c>
      <c r="AG101" s="67">
        <f t="shared" si="83"/>
        <v>129.98374357692668</v>
      </c>
      <c r="AH101" s="70">
        <v>5687.4692999999997</v>
      </c>
      <c r="AI101" s="40">
        <f t="shared" si="84"/>
        <v>6.056691375602565E-3</v>
      </c>
      <c r="AJ101" s="5">
        <f t="shared" si="85"/>
        <v>1038103.1169667495</v>
      </c>
      <c r="AK101" s="46">
        <f t="shared" si="86"/>
        <v>1038103.1169667495</v>
      </c>
      <c r="AL101" s="5">
        <f t="shared" si="87"/>
        <v>24.088154746768829</v>
      </c>
      <c r="AM101" s="74">
        <v>5413.0555555555557</v>
      </c>
      <c r="AN101" s="44">
        <f t="shared" si="88"/>
        <v>6.0218576715537252E-3</v>
      </c>
      <c r="AO101" s="5">
        <f t="shared" si="89"/>
        <v>172016.36658334566</v>
      </c>
      <c r="AP101" s="108">
        <v>35.333333333333336</v>
      </c>
      <c r="AQ101" s="77">
        <f t="shared" si="90"/>
        <v>4.0016610668579429E-3</v>
      </c>
      <c r="AR101" s="32">
        <f t="shared" si="91"/>
        <v>342937.79961146147</v>
      </c>
      <c r="AS101" s="36">
        <v>262.33333333333331</v>
      </c>
      <c r="AT101" s="81">
        <f t="shared" si="92"/>
        <v>4.712553686136137E-3</v>
      </c>
      <c r="AU101" s="6">
        <f t="shared" si="93"/>
        <v>538476.15101262683</v>
      </c>
      <c r="AV101" s="110">
        <v>143.94444444444446</v>
      </c>
      <c r="AW101" s="77">
        <f t="shared" si="94"/>
        <v>3.8314969455974729E-3</v>
      </c>
      <c r="AX101" s="73">
        <f t="shared" si="95"/>
        <v>437802.91224089451</v>
      </c>
      <c r="AY101" s="86">
        <v>509</v>
      </c>
      <c r="AZ101" s="77">
        <f t="shared" si="96"/>
        <v>5.4917192641743542E-3</v>
      </c>
      <c r="BA101" s="73">
        <f t="shared" si="97"/>
        <v>470634.09146207041</v>
      </c>
      <c r="BB101" s="46">
        <f t="shared" si="98"/>
        <v>1961867.3209103986</v>
      </c>
      <c r="BC101" s="67">
        <f t="shared" si="99"/>
        <v>45.523188252051199</v>
      </c>
      <c r="BD101" s="93">
        <f t="shared" si="100"/>
        <v>9639276.4772893563</v>
      </c>
      <c r="BE101" s="1">
        <v>6001493</v>
      </c>
      <c r="BF101" s="1">
        <f t="shared" si="101"/>
        <v>0</v>
      </c>
      <c r="BG101" s="1">
        <f t="shared" si="102"/>
        <v>3637783.4772893563</v>
      </c>
      <c r="BH101" s="87">
        <f t="shared" si="103"/>
        <v>2.6282678796621453E-3</v>
      </c>
      <c r="BI101" s="1">
        <f t="shared" si="104"/>
        <v>-1312.6907992485087</v>
      </c>
      <c r="BJ101" s="93">
        <f t="shared" si="105"/>
        <v>9637963.786490107</v>
      </c>
      <c r="BK101" s="91">
        <v>7.5</v>
      </c>
      <c r="BL101" s="5">
        <f t="shared" si="106"/>
        <v>0</v>
      </c>
      <c r="BM101" s="139">
        <v>913</v>
      </c>
      <c r="BN101" s="32">
        <f t="shared" si="107"/>
        <v>0</v>
      </c>
      <c r="BO101" s="46">
        <f t="shared" si="108"/>
        <v>9637963.786490107</v>
      </c>
      <c r="BP101" s="5">
        <f t="shared" si="109"/>
        <v>9637963.786490107</v>
      </c>
      <c r="BQ101" s="96">
        <f t="shared" si="110"/>
        <v>3.4224442481590937E-3</v>
      </c>
      <c r="BR101" s="67">
        <f t="shared" si="111"/>
        <v>20154.663195876674</v>
      </c>
      <c r="BS101" s="97">
        <f t="shared" si="113"/>
        <v>9658118</v>
      </c>
      <c r="BT101" s="99">
        <f t="shared" si="112"/>
        <v>224.10706330053833</v>
      </c>
    </row>
    <row r="102" spans="1:72" ht="15.6" x14ac:dyDescent="0.3">
      <c r="A102" s="2" t="s">
        <v>310</v>
      </c>
      <c r="B102" s="13" t="s">
        <v>11</v>
      </c>
      <c r="C102" s="36">
        <v>11722</v>
      </c>
      <c r="D102" s="25">
        <v>0</v>
      </c>
      <c r="E102" s="28">
        <v>0</v>
      </c>
      <c r="F102" s="4">
        <v>0</v>
      </c>
      <c r="G102" s="28">
        <v>0</v>
      </c>
      <c r="H102" s="28">
        <v>0</v>
      </c>
      <c r="I102" s="4">
        <v>0</v>
      </c>
      <c r="J102" s="28">
        <f t="shared" si="65"/>
        <v>0</v>
      </c>
      <c r="K102" s="49">
        <f t="shared" si="66"/>
        <v>0</v>
      </c>
      <c r="L102" s="39">
        <v>2618</v>
      </c>
      <c r="M102" s="40">
        <f t="shared" si="67"/>
        <v>8.4244642838754847E-4</v>
      </c>
      <c r="N102" s="1">
        <f t="shared" si="68"/>
        <v>96261.462554159836</v>
      </c>
      <c r="O102" s="43">
        <v>0</v>
      </c>
      <c r="P102" s="43">
        <v>414.5</v>
      </c>
      <c r="Q102" s="43">
        <f t="shared" si="69"/>
        <v>207.25</v>
      </c>
      <c r="R102" s="44">
        <f t="shared" si="70"/>
        <v>2.2125948693421359E-4</v>
      </c>
      <c r="S102" s="32">
        <f t="shared" si="71"/>
        <v>25282.037051348747</v>
      </c>
      <c r="T102" s="46">
        <f t="shared" si="72"/>
        <v>121543.49960550858</v>
      </c>
      <c r="U102" s="5">
        <f t="shared" si="73"/>
        <v>10.368836342391109</v>
      </c>
      <c r="V102" s="59">
        <v>48486509.36999999</v>
      </c>
      <c r="W102" s="58">
        <f t="shared" si="74"/>
        <v>2.8338869055609237</v>
      </c>
      <c r="X102" s="44">
        <f t="shared" si="75"/>
        <v>1.7386088308550041E-3</v>
      </c>
      <c r="Y102" s="100">
        <f t="shared" si="76"/>
        <v>4136.3683134277417</v>
      </c>
      <c r="Z102" s="32">
        <f t="shared" si="77"/>
        <v>943644.72911226191</v>
      </c>
      <c r="AA102" s="63">
        <v>9669404.0789999999</v>
      </c>
      <c r="AB102" s="58">
        <f t="shared" si="78"/>
        <v>14.2103156386252</v>
      </c>
      <c r="AC102" s="58">
        <f t="shared" si="79"/>
        <v>2.4374466653005835E-3</v>
      </c>
      <c r="AD102" s="105">
        <f t="shared" si="80"/>
        <v>824.89371088551445</v>
      </c>
      <c r="AE102" s="5">
        <f t="shared" si="81"/>
        <v>779834.66717382043</v>
      </c>
      <c r="AF102" s="46">
        <f t="shared" si="82"/>
        <v>1723479.3962860825</v>
      </c>
      <c r="AG102" s="67">
        <f t="shared" si="83"/>
        <v>147.02946564460694</v>
      </c>
      <c r="AH102" s="70">
        <v>138.65649999999999</v>
      </c>
      <c r="AI102" s="40">
        <f t="shared" si="84"/>
        <v>1.476578744295353E-4</v>
      </c>
      <c r="AJ102" s="5">
        <f t="shared" si="85"/>
        <v>25308.223613215829</v>
      </c>
      <c r="AK102" s="46">
        <f t="shared" si="86"/>
        <v>25308.223613215829</v>
      </c>
      <c r="AL102" s="5">
        <f t="shared" si="87"/>
        <v>2.1590363089247422</v>
      </c>
      <c r="AM102" s="74">
        <v>1409.3611111111111</v>
      </c>
      <c r="AN102" s="44">
        <f t="shared" si="88"/>
        <v>1.5678708507293137E-3</v>
      </c>
      <c r="AO102" s="5">
        <f t="shared" si="89"/>
        <v>44786.752149326261</v>
      </c>
      <c r="AP102" s="108">
        <v>16</v>
      </c>
      <c r="AQ102" s="77">
        <f t="shared" si="90"/>
        <v>1.8120729359356724E-3</v>
      </c>
      <c r="AR102" s="32">
        <f t="shared" si="91"/>
        <v>155292.58850330333</v>
      </c>
      <c r="AS102" s="36">
        <v>115.25</v>
      </c>
      <c r="AT102" s="81">
        <f t="shared" si="92"/>
        <v>2.0703499834581569E-3</v>
      </c>
      <c r="AU102" s="6">
        <f t="shared" si="93"/>
        <v>236566.87320535671</v>
      </c>
      <c r="AV102" s="110">
        <v>35.638888888888886</v>
      </c>
      <c r="AW102" s="77">
        <f t="shared" si="94"/>
        <v>9.486319145506672E-4</v>
      </c>
      <c r="AX102" s="73">
        <f t="shared" si="95"/>
        <v>108394.6615988166</v>
      </c>
      <c r="AY102" s="86">
        <v>126</v>
      </c>
      <c r="AZ102" s="77">
        <f t="shared" si="96"/>
        <v>1.3594432756109402E-3</v>
      </c>
      <c r="BA102" s="73">
        <f t="shared" si="97"/>
        <v>116502.7416978799</v>
      </c>
      <c r="BB102" s="46">
        <f t="shared" si="98"/>
        <v>661543.61715468275</v>
      </c>
      <c r="BC102" s="67">
        <f t="shared" si="99"/>
        <v>56.436070393677085</v>
      </c>
      <c r="BD102" s="93">
        <f t="shared" si="100"/>
        <v>2531874.7366594896</v>
      </c>
      <c r="BE102" s="1">
        <v>1161331</v>
      </c>
      <c r="BF102" s="1">
        <f t="shared" si="101"/>
        <v>0</v>
      </c>
      <c r="BG102" s="1">
        <f t="shared" si="102"/>
        <v>1370543.7366594896</v>
      </c>
      <c r="BH102" s="87">
        <f t="shared" si="103"/>
        <v>9.90206289962691E-4</v>
      </c>
      <c r="BI102" s="1">
        <f t="shared" si="104"/>
        <v>-494.55943827122923</v>
      </c>
      <c r="BJ102" s="93">
        <f t="shared" si="105"/>
        <v>2531380.1772212181</v>
      </c>
      <c r="BK102" s="91">
        <v>7.5</v>
      </c>
      <c r="BL102" s="5">
        <f t="shared" si="106"/>
        <v>0</v>
      </c>
      <c r="BM102" s="139">
        <v>976</v>
      </c>
      <c r="BN102" s="32">
        <f t="shared" si="107"/>
        <v>0</v>
      </c>
      <c r="BO102" s="46">
        <f t="shared" si="108"/>
        <v>2531380.1772212181</v>
      </c>
      <c r="BP102" s="5">
        <f t="shared" si="109"/>
        <v>2531380.1772212181</v>
      </c>
      <c r="BQ102" s="96">
        <f t="shared" si="110"/>
        <v>8.9889396965556841E-4</v>
      </c>
      <c r="BR102" s="67">
        <f t="shared" si="111"/>
        <v>5293.5574383592984</v>
      </c>
      <c r="BS102" s="97">
        <f t="shared" si="113"/>
        <v>2536674</v>
      </c>
      <c r="BT102" s="99">
        <f t="shared" si="112"/>
        <v>216.40283228118068</v>
      </c>
    </row>
    <row r="103" spans="1:72" ht="15.6" x14ac:dyDescent="0.3">
      <c r="A103" s="3" t="s">
        <v>414</v>
      </c>
      <c r="B103" s="13" t="s">
        <v>115</v>
      </c>
      <c r="C103" s="36">
        <v>22046</v>
      </c>
      <c r="D103" s="25">
        <v>0</v>
      </c>
      <c r="E103" s="28">
        <v>0</v>
      </c>
      <c r="F103" s="4">
        <v>0</v>
      </c>
      <c r="G103" s="28">
        <v>0</v>
      </c>
      <c r="H103" s="28">
        <v>0</v>
      </c>
      <c r="I103" s="4">
        <v>0</v>
      </c>
      <c r="J103" s="28">
        <f t="shared" si="65"/>
        <v>0</v>
      </c>
      <c r="K103" s="49">
        <f t="shared" si="66"/>
        <v>0</v>
      </c>
      <c r="L103" s="39">
        <v>5901</v>
      </c>
      <c r="M103" s="40">
        <f t="shared" si="67"/>
        <v>1.8988832597077632E-3</v>
      </c>
      <c r="N103" s="1">
        <f t="shared" si="68"/>
        <v>216974.36613143515</v>
      </c>
      <c r="O103" s="43">
        <v>0</v>
      </c>
      <c r="P103" s="43">
        <v>93</v>
      </c>
      <c r="Q103" s="43">
        <f t="shared" si="69"/>
        <v>46.5</v>
      </c>
      <c r="R103" s="44">
        <f t="shared" si="70"/>
        <v>4.964326244844841E-5</v>
      </c>
      <c r="S103" s="32">
        <f t="shared" si="71"/>
        <v>5672.4473963219143</v>
      </c>
      <c r="T103" s="46">
        <f t="shared" si="72"/>
        <v>222646.81352775707</v>
      </c>
      <c r="U103" s="5">
        <f t="shared" si="73"/>
        <v>10.099193210911597</v>
      </c>
      <c r="V103" s="59">
        <v>147006511.66000003</v>
      </c>
      <c r="W103" s="58">
        <f t="shared" si="74"/>
        <v>3.3061536561325404</v>
      </c>
      <c r="X103" s="44">
        <f t="shared" si="75"/>
        <v>2.0283476843892772E-3</v>
      </c>
      <c r="Y103" s="100">
        <f t="shared" si="76"/>
        <v>6668.1716256917371</v>
      </c>
      <c r="Z103" s="32">
        <f t="shared" si="77"/>
        <v>1100902.9559798834</v>
      </c>
      <c r="AA103" s="63">
        <v>26234333.783999998</v>
      </c>
      <c r="AB103" s="58">
        <f t="shared" si="78"/>
        <v>18.526337280057838</v>
      </c>
      <c r="AC103" s="58">
        <f t="shared" si="79"/>
        <v>3.1777590429285948E-3</v>
      </c>
      <c r="AD103" s="105">
        <f t="shared" si="80"/>
        <v>1189.9815741631135</v>
      </c>
      <c r="AE103" s="5">
        <f t="shared" si="81"/>
        <v>1016689.5960758259</v>
      </c>
      <c r="AF103" s="46">
        <f t="shared" si="82"/>
        <v>2117592.5520557091</v>
      </c>
      <c r="AG103" s="67">
        <f t="shared" si="83"/>
        <v>96.053368051152546</v>
      </c>
      <c r="AH103" s="70">
        <v>2171.7343000000001</v>
      </c>
      <c r="AI103" s="40">
        <f t="shared" si="84"/>
        <v>2.3127200712820153E-3</v>
      </c>
      <c r="AJ103" s="5">
        <f t="shared" si="85"/>
        <v>396394.9565501131</v>
      </c>
      <c r="AK103" s="46">
        <f t="shared" si="86"/>
        <v>396394.9565501131</v>
      </c>
      <c r="AL103" s="5">
        <f t="shared" si="87"/>
        <v>17.980357277969386</v>
      </c>
      <c r="AM103" s="74">
        <v>1575.4444444444443</v>
      </c>
      <c r="AN103" s="44">
        <f t="shared" si="88"/>
        <v>1.7526334463993484E-3</v>
      </c>
      <c r="AO103" s="5">
        <f t="shared" si="89"/>
        <v>50064.557125986714</v>
      </c>
      <c r="AP103" s="108">
        <v>19.333333333333332</v>
      </c>
      <c r="AQ103" s="77">
        <f t="shared" si="90"/>
        <v>2.1895881309222705E-3</v>
      </c>
      <c r="AR103" s="32">
        <f t="shared" si="91"/>
        <v>187645.21110815817</v>
      </c>
      <c r="AS103" s="36">
        <v>79.75</v>
      </c>
      <c r="AT103" s="81">
        <f t="shared" si="92"/>
        <v>1.4326282965795056E-3</v>
      </c>
      <c r="AU103" s="6">
        <f t="shared" si="93"/>
        <v>163698.11833516008</v>
      </c>
      <c r="AV103" s="110">
        <v>89.555555555555557</v>
      </c>
      <c r="AW103" s="77">
        <f t="shared" si="94"/>
        <v>2.3837796512169536E-3</v>
      </c>
      <c r="AX103" s="73">
        <f t="shared" si="95"/>
        <v>272380.6617260988</v>
      </c>
      <c r="AY103" s="86">
        <v>170</v>
      </c>
      <c r="AZ103" s="77">
        <f t="shared" si="96"/>
        <v>1.8341694988401576E-3</v>
      </c>
      <c r="BA103" s="73">
        <f t="shared" si="97"/>
        <v>157186.23879872687</v>
      </c>
      <c r="BB103" s="46">
        <f t="shared" si="98"/>
        <v>830974.78709413053</v>
      </c>
      <c r="BC103" s="67">
        <f t="shared" si="99"/>
        <v>37.692769078024611</v>
      </c>
      <c r="BD103" s="93">
        <f t="shared" si="100"/>
        <v>3567609.1092277099</v>
      </c>
      <c r="BE103" s="1">
        <v>2166250</v>
      </c>
      <c r="BF103" s="1">
        <f t="shared" si="101"/>
        <v>0</v>
      </c>
      <c r="BG103" s="1">
        <f t="shared" si="102"/>
        <v>1401359.1092277099</v>
      </c>
      <c r="BH103" s="87">
        <f t="shared" si="103"/>
        <v>1.0124701367327095E-3</v>
      </c>
      <c r="BI103" s="1">
        <f t="shared" si="104"/>
        <v>-505.67913692791211</v>
      </c>
      <c r="BJ103" s="93">
        <f t="shared" si="105"/>
        <v>3567103.4300907822</v>
      </c>
      <c r="BK103" s="91">
        <v>7.7</v>
      </c>
      <c r="BL103" s="5">
        <f t="shared" si="106"/>
        <v>0</v>
      </c>
      <c r="BM103" s="139">
        <v>882</v>
      </c>
      <c r="BN103" s="32">
        <f t="shared" si="107"/>
        <v>0</v>
      </c>
      <c r="BO103" s="46">
        <f t="shared" si="108"/>
        <v>3567103.4300907822</v>
      </c>
      <c r="BP103" s="5">
        <f t="shared" si="109"/>
        <v>3567103.4300907822</v>
      </c>
      <c r="BQ103" s="96">
        <f t="shared" si="110"/>
        <v>1.2666796521912105E-3</v>
      </c>
      <c r="BR103" s="67">
        <f t="shared" si="111"/>
        <v>7459.4353964176853</v>
      </c>
      <c r="BS103" s="97">
        <f t="shared" si="113"/>
        <v>3574563</v>
      </c>
      <c r="BT103" s="99">
        <f t="shared" si="112"/>
        <v>162.14111403429195</v>
      </c>
    </row>
    <row r="104" spans="1:72" ht="15.6" x14ac:dyDescent="0.3">
      <c r="A104" s="3" t="s">
        <v>349</v>
      </c>
      <c r="B104" s="13" t="s">
        <v>50</v>
      </c>
      <c r="C104" s="36">
        <v>28194</v>
      </c>
      <c r="D104" s="25">
        <v>0</v>
      </c>
      <c r="E104" s="28">
        <v>0</v>
      </c>
      <c r="F104" s="4">
        <v>0</v>
      </c>
      <c r="G104" s="28">
        <v>0</v>
      </c>
      <c r="H104" s="28">
        <f>C104/($C$9+$C$59+$C$61+$C$66+$C$73+$C$79+$C$93+$C$104+$C$126+$C$139+$C$166+$C$174+$C$198+$C$213+$C$232+$C$249+$C$259+$C$261+$C$262+$C$267+$C$274)*$H$6</f>
        <v>2206536.9605735983</v>
      </c>
      <c r="I104" s="4">
        <v>0</v>
      </c>
      <c r="J104" s="28">
        <f t="shared" si="65"/>
        <v>2206536.9605735983</v>
      </c>
      <c r="K104" s="49">
        <f t="shared" si="66"/>
        <v>78.2626431359012</v>
      </c>
      <c r="L104" s="39">
        <v>19121</v>
      </c>
      <c r="M104" s="40">
        <f t="shared" si="67"/>
        <v>6.1529481119932446E-3</v>
      </c>
      <c r="N104" s="1">
        <f t="shared" si="68"/>
        <v>703061.65985412151</v>
      </c>
      <c r="O104" s="43">
        <v>3349</v>
      </c>
      <c r="P104" s="43">
        <v>2827</v>
      </c>
      <c r="Q104" s="43">
        <f t="shared" si="69"/>
        <v>4762.5</v>
      </c>
      <c r="R104" s="44">
        <f t="shared" si="70"/>
        <v>5.0844309120588287E-3</v>
      </c>
      <c r="S104" s="32">
        <f t="shared" si="71"/>
        <v>580968.40268780896</v>
      </c>
      <c r="T104" s="46">
        <f t="shared" si="72"/>
        <v>1284030.0625419305</v>
      </c>
      <c r="U104" s="5">
        <f t="shared" si="73"/>
        <v>45.542670871175801</v>
      </c>
      <c r="V104" s="59">
        <v>118630134.30000001</v>
      </c>
      <c r="W104" s="58">
        <f t="shared" si="74"/>
        <v>6.7006721411087531</v>
      </c>
      <c r="X104" s="44">
        <f t="shared" si="75"/>
        <v>4.1109077904045296E-3</v>
      </c>
      <c r="Y104" s="100">
        <f t="shared" si="76"/>
        <v>4207.637593104916</v>
      </c>
      <c r="Z104" s="32">
        <f t="shared" si="77"/>
        <v>2231230.1648520087</v>
      </c>
      <c r="AA104" s="63">
        <v>38739475.368000001</v>
      </c>
      <c r="AB104" s="58">
        <f t="shared" si="78"/>
        <v>20.519163681204965</v>
      </c>
      <c r="AC104" s="58">
        <f t="shared" si="79"/>
        <v>3.5195817152410985E-3</v>
      </c>
      <c r="AD104" s="105">
        <f t="shared" si="80"/>
        <v>1374.0326086401362</v>
      </c>
      <c r="AE104" s="5">
        <f t="shared" si="81"/>
        <v>1126052.0587258197</v>
      </c>
      <c r="AF104" s="46">
        <f t="shared" si="82"/>
        <v>3357282.2235778281</v>
      </c>
      <c r="AG104" s="67">
        <f t="shared" si="83"/>
        <v>119.0778968425136</v>
      </c>
      <c r="AH104" s="70">
        <v>2967.7339999999999</v>
      </c>
      <c r="AI104" s="40">
        <f t="shared" si="84"/>
        <v>3.1603948917812187E-3</v>
      </c>
      <c r="AJ104" s="5">
        <f t="shared" si="85"/>
        <v>541684.49150630133</v>
      </c>
      <c r="AK104" s="46">
        <f t="shared" si="86"/>
        <v>541684.49150630133</v>
      </c>
      <c r="AL104" s="5">
        <f t="shared" si="87"/>
        <v>19.212757732365091</v>
      </c>
      <c r="AM104" s="74">
        <v>3908.9166666666665</v>
      </c>
      <c r="AN104" s="44">
        <f t="shared" si="88"/>
        <v>4.3485494606594743E-3</v>
      </c>
      <c r="AO104" s="5">
        <f t="shared" si="89"/>
        <v>124217.76118425095</v>
      </c>
      <c r="AP104" s="108">
        <v>33.666666666666664</v>
      </c>
      <c r="AQ104" s="77">
        <f t="shared" si="90"/>
        <v>3.8129034693646434E-3</v>
      </c>
      <c r="AR104" s="32">
        <f t="shared" si="91"/>
        <v>326761.48830903403</v>
      </c>
      <c r="AS104" s="36">
        <v>293.83333333333331</v>
      </c>
      <c r="AT104" s="81">
        <f t="shared" si="92"/>
        <v>5.2784194082960666E-3</v>
      </c>
      <c r="AU104" s="6">
        <f t="shared" si="93"/>
        <v>603134.34195378714</v>
      </c>
      <c r="AV104" s="110">
        <v>125.08333333333333</v>
      </c>
      <c r="AW104" s="77">
        <f t="shared" si="94"/>
        <v>3.3294540227760362E-3</v>
      </c>
      <c r="AX104" s="73">
        <f t="shared" si="95"/>
        <v>380437.38205726515</v>
      </c>
      <c r="AY104" s="86">
        <v>540</v>
      </c>
      <c r="AZ104" s="77">
        <f t="shared" si="96"/>
        <v>5.8261854669040295E-3</v>
      </c>
      <c r="BA104" s="73">
        <f t="shared" si="97"/>
        <v>499297.4644194853</v>
      </c>
      <c r="BB104" s="46">
        <f t="shared" si="98"/>
        <v>1933848.4379238226</v>
      </c>
      <c r="BC104" s="67">
        <f t="shared" si="99"/>
        <v>68.590779524857155</v>
      </c>
      <c r="BD104" s="93">
        <f t="shared" si="100"/>
        <v>9323382.1761234812</v>
      </c>
      <c r="BE104" s="1">
        <v>4070424</v>
      </c>
      <c r="BF104" s="1">
        <f t="shared" si="101"/>
        <v>0</v>
      </c>
      <c r="BG104" s="1">
        <f t="shared" si="102"/>
        <v>5252958.1761234812</v>
      </c>
      <c r="BH104" s="87">
        <f t="shared" si="103"/>
        <v>3.7952179764699674E-3</v>
      </c>
      <c r="BI104" s="1">
        <f t="shared" si="104"/>
        <v>-1895.5250936959596</v>
      </c>
      <c r="BJ104" s="93">
        <f t="shared" si="105"/>
        <v>9321486.6510297861</v>
      </c>
      <c r="BK104" s="91">
        <v>7.2</v>
      </c>
      <c r="BL104" s="5">
        <f t="shared" si="106"/>
        <v>0</v>
      </c>
      <c r="BM104" s="139">
        <v>975</v>
      </c>
      <c r="BN104" s="32">
        <f t="shared" si="107"/>
        <v>0</v>
      </c>
      <c r="BO104" s="46">
        <f t="shared" si="108"/>
        <v>9321486.6510297861</v>
      </c>
      <c r="BP104" s="5">
        <f t="shared" si="109"/>
        <v>9321486.6510297861</v>
      </c>
      <c r="BQ104" s="96">
        <f t="shared" si="110"/>
        <v>3.3100631087478521E-3</v>
      </c>
      <c r="BR104" s="67">
        <f t="shared" si="111"/>
        <v>19492.85431013054</v>
      </c>
      <c r="BS104" s="97">
        <f t="shared" si="113"/>
        <v>9340980</v>
      </c>
      <c r="BT104" s="99">
        <f t="shared" si="112"/>
        <v>331.310917216429</v>
      </c>
    </row>
    <row r="105" spans="1:72" ht="15.6" x14ac:dyDescent="0.3">
      <c r="A105" s="2" t="s">
        <v>350</v>
      </c>
      <c r="B105" s="13" t="s">
        <v>51</v>
      </c>
      <c r="C105" s="36">
        <v>9185</v>
      </c>
      <c r="D105" s="25">
        <v>0</v>
      </c>
      <c r="E105" s="28">
        <v>0</v>
      </c>
      <c r="F105" s="4">
        <v>0</v>
      </c>
      <c r="G105" s="28">
        <v>0</v>
      </c>
      <c r="H105" s="28">
        <v>0</v>
      </c>
      <c r="I105" s="4">
        <v>0</v>
      </c>
      <c r="J105" s="28">
        <f t="shared" si="65"/>
        <v>0</v>
      </c>
      <c r="K105" s="49">
        <f t="shared" si="66"/>
        <v>0</v>
      </c>
      <c r="L105" s="39">
        <v>3198</v>
      </c>
      <c r="M105" s="40">
        <f t="shared" si="67"/>
        <v>1.029084674554385E-3</v>
      </c>
      <c r="N105" s="1">
        <f t="shared" si="68"/>
        <v>117587.53141642595</v>
      </c>
      <c r="O105" s="43">
        <v>0</v>
      </c>
      <c r="P105" s="43">
        <v>233.5</v>
      </c>
      <c r="Q105" s="43">
        <f t="shared" si="69"/>
        <v>116.75</v>
      </c>
      <c r="R105" s="44">
        <f t="shared" si="70"/>
        <v>1.2464195464207209E-4</v>
      </c>
      <c r="S105" s="32">
        <f t="shared" si="71"/>
        <v>14242.112548829755</v>
      </c>
      <c r="T105" s="46">
        <f t="shared" si="72"/>
        <v>131829.6439652557</v>
      </c>
      <c r="U105" s="5">
        <f t="shared" si="73"/>
        <v>14.35271028473116</v>
      </c>
      <c r="V105" s="59">
        <v>35056683.049999997</v>
      </c>
      <c r="W105" s="58">
        <f t="shared" si="74"/>
        <v>2.4065090493494368</v>
      </c>
      <c r="X105" s="44">
        <f t="shared" si="75"/>
        <v>1.4764096183659309E-3</v>
      </c>
      <c r="Y105" s="100">
        <f t="shared" si="76"/>
        <v>3816.7319597169294</v>
      </c>
      <c r="Z105" s="32">
        <f t="shared" si="77"/>
        <v>801333.87663544365</v>
      </c>
      <c r="AA105" s="63">
        <v>8387332.1909999996</v>
      </c>
      <c r="AB105" s="58">
        <f t="shared" si="78"/>
        <v>10.058529110189145</v>
      </c>
      <c r="AC105" s="58">
        <f t="shared" si="79"/>
        <v>1.7253049728761214E-3</v>
      </c>
      <c r="AD105" s="105">
        <f t="shared" si="80"/>
        <v>913.15538279804025</v>
      </c>
      <c r="AE105" s="5">
        <f t="shared" si="81"/>
        <v>551992.64396222902</v>
      </c>
      <c r="AF105" s="46">
        <f t="shared" si="82"/>
        <v>1353326.5205976726</v>
      </c>
      <c r="AG105" s="67">
        <f t="shared" si="83"/>
        <v>147.34093855173353</v>
      </c>
      <c r="AH105" s="70">
        <v>1803.0966000000001</v>
      </c>
      <c r="AI105" s="40">
        <f t="shared" si="84"/>
        <v>1.9201509582826774E-3</v>
      </c>
      <c r="AJ105" s="5">
        <f t="shared" si="85"/>
        <v>329109.50405519526</v>
      </c>
      <c r="AK105" s="46">
        <f t="shared" si="86"/>
        <v>329109.50405519526</v>
      </c>
      <c r="AL105" s="5">
        <f t="shared" si="87"/>
        <v>35.831192602634211</v>
      </c>
      <c r="AM105" s="74">
        <v>1195.3611111111111</v>
      </c>
      <c r="AN105" s="44">
        <f t="shared" si="88"/>
        <v>1.3298024384459971E-3</v>
      </c>
      <c r="AO105" s="5">
        <f t="shared" si="89"/>
        <v>37986.248797563057</v>
      </c>
      <c r="AP105" s="108">
        <v>4.666666666666667</v>
      </c>
      <c r="AQ105" s="77">
        <f t="shared" si="90"/>
        <v>5.2852127298123777E-4</v>
      </c>
      <c r="AR105" s="32">
        <f t="shared" si="91"/>
        <v>45293.6716467968</v>
      </c>
      <c r="AS105" s="36">
        <v>87.5</v>
      </c>
      <c r="AT105" s="81">
        <f t="shared" si="92"/>
        <v>1.571849228222028E-3</v>
      </c>
      <c r="AU105" s="6">
        <f t="shared" si="93"/>
        <v>179606.0859476678</v>
      </c>
      <c r="AV105" s="110">
        <v>21.638888888888889</v>
      </c>
      <c r="AW105" s="77">
        <f t="shared" si="94"/>
        <v>5.7598149761104432E-4</v>
      </c>
      <c r="AX105" s="73">
        <f t="shared" si="95"/>
        <v>65814.061874885534</v>
      </c>
      <c r="AY105" s="86">
        <v>126</v>
      </c>
      <c r="AZ105" s="77">
        <f t="shared" si="96"/>
        <v>1.3594432756109402E-3</v>
      </c>
      <c r="BA105" s="73">
        <f t="shared" si="97"/>
        <v>116502.7416978799</v>
      </c>
      <c r="BB105" s="46">
        <f t="shared" si="98"/>
        <v>445202.80996479315</v>
      </c>
      <c r="BC105" s="67">
        <f t="shared" si="99"/>
        <v>48.470637992900727</v>
      </c>
      <c r="BD105" s="93">
        <f t="shared" si="100"/>
        <v>2259468.4785829168</v>
      </c>
      <c r="BE105" s="1">
        <v>1043873</v>
      </c>
      <c r="BF105" s="1">
        <f t="shared" si="101"/>
        <v>0</v>
      </c>
      <c r="BG105" s="1">
        <f t="shared" si="102"/>
        <v>1215595.4785829168</v>
      </c>
      <c r="BH105" s="87">
        <f t="shared" si="103"/>
        <v>8.7825748040470421E-4</v>
      </c>
      <c r="BI105" s="1">
        <f t="shared" si="104"/>
        <v>-438.6465028239935</v>
      </c>
      <c r="BJ105" s="93">
        <f t="shared" si="105"/>
        <v>2259029.8320800927</v>
      </c>
      <c r="BK105" s="91">
        <v>7.5</v>
      </c>
      <c r="BL105" s="5">
        <f t="shared" si="106"/>
        <v>0</v>
      </c>
      <c r="BM105" s="139">
        <v>944</v>
      </c>
      <c r="BN105" s="32">
        <f t="shared" si="107"/>
        <v>0</v>
      </c>
      <c r="BO105" s="46">
        <f t="shared" si="108"/>
        <v>2259029.8320800927</v>
      </c>
      <c r="BP105" s="5">
        <f t="shared" si="109"/>
        <v>2259029.8320800927</v>
      </c>
      <c r="BQ105" s="96">
        <f t="shared" si="110"/>
        <v>8.0218226863019689E-4</v>
      </c>
      <c r="BR105" s="67">
        <f t="shared" si="111"/>
        <v>4724.0253671458267</v>
      </c>
      <c r="BS105" s="97">
        <f t="shared" si="113"/>
        <v>2263754</v>
      </c>
      <c r="BT105" s="99">
        <f t="shared" si="112"/>
        <v>246.46205770277626</v>
      </c>
    </row>
    <row r="106" spans="1:72" ht="15.6" x14ac:dyDescent="0.3">
      <c r="A106" s="3" t="s">
        <v>561</v>
      </c>
      <c r="B106" s="13" t="s">
        <v>264</v>
      </c>
      <c r="C106" s="36">
        <v>12716</v>
      </c>
      <c r="D106" s="25">
        <v>0</v>
      </c>
      <c r="E106" s="28">
        <v>0</v>
      </c>
      <c r="F106" s="4">
        <v>0</v>
      </c>
      <c r="G106" s="28">
        <v>0</v>
      </c>
      <c r="H106" s="28">
        <v>0</v>
      </c>
      <c r="I106" s="4">
        <v>0</v>
      </c>
      <c r="J106" s="28">
        <f t="shared" si="65"/>
        <v>0</v>
      </c>
      <c r="K106" s="49">
        <f t="shared" si="66"/>
        <v>0</v>
      </c>
      <c r="L106" s="39">
        <v>4635</v>
      </c>
      <c r="M106" s="40">
        <f t="shared" si="67"/>
        <v>1.4914970189367025E-3</v>
      </c>
      <c r="N106" s="1">
        <f t="shared" si="68"/>
        <v>170424.70547690254</v>
      </c>
      <c r="O106" s="43">
        <v>2316</v>
      </c>
      <c r="P106" s="43">
        <v>614.5</v>
      </c>
      <c r="Q106" s="43">
        <f t="shared" si="69"/>
        <v>2623.25</v>
      </c>
      <c r="R106" s="44">
        <f t="shared" si="70"/>
        <v>2.8005739401697266E-3</v>
      </c>
      <c r="S106" s="32">
        <f t="shared" si="71"/>
        <v>320005.32542798843</v>
      </c>
      <c r="T106" s="46">
        <f t="shared" si="72"/>
        <v>490430.03090489097</v>
      </c>
      <c r="U106" s="5">
        <f t="shared" si="73"/>
        <v>38.567948325329581</v>
      </c>
      <c r="V106" s="59">
        <v>56101767.019999996</v>
      </c>
      <c r="W106" s="58">
        <f t="shared" si="74"/>
        <v>2.8822025506318893</v>
      </c>
      <c r="X106" s="44">
        <f t="shared" si="75"/>
        <v>1.7682508066953245E-3</v>
      </c>
      <c r="Y106" s="100">
        <f t="shared" si="76"/>
        <v>4411.9036662472472</v>
      </c>
      <c r="Z106" s="32">
        <f t="shared" si="77"/>
        <v>959733.16359262494</v>
      </c>
      <c r="AA106" s="63">
        <v>12354408.117000001</v>
      </c>
      <c r="AB106" s="58">
        <f t="shared" si="78"/>
        <v>13.088175043974871</v>
      </c>
      <c r="AC106" s="58">
        <f t="shared" si="79"/>
        <v>2.2449697407912928E-3</v>
      </c>
      <c r="AD106" s="105">
        <f t="shared" si="80"/>
        <v>971.56402304183712</v>
      </c>
      <c r="AE106" s="5">
        <f t="shared" si="81"/>
        <v>718253.75937379966</v>
      </c>
      <c r="AF106" s="46">
        <f t="shared" si="82"/>
        <v>1677986.9229664246</v>
      </c>
      <c r="AG106" s="67">
        <f t="shared" si="83"/>
        <v>131.95870737389311</v>
      </c>
      <c r="AH106" s="70">
        <v>3295.3591000000001</v>
      </c>
      <c r="AI106" s="40">
        <f t="shared" si="84"/>
        <v>3.5092889275874302E-3</v>
      </c>
      <c r="AJ106" s="5">
        <f t="shared" si="85"/>
        <v>601484.13517322065</v>
      </c>
      <c r="AK106" s="46">
        <f t="shared" si="86"/>
        <v>601484.13517322065</v>
      </c>
      <c r="AL106" s="5">
        <f t="shared" si="87"/>
        <v>47.301363256780483</v>
      </c>
      <c r="AM106" s="74">
        <v>1555.3611111111111</v>
      </c>
      <c r="AN106" s="44">
        <f t="shared" si="88"/>
        <v>1.7302913563057819E-3</v>
      </c>
      <c r="AO106" s="5">
        <f t="shared" si="89"/>
        <v>49426.347893987135</v>
      </c>
      <c r="AP106" s="108">
        <v>8</v>
      </c>
      <c r="AQ106" s="77">
        <f t="shared" si="90"/>
        <v>9.0603646796783618E-4</v>
      </c>
      <c r="AR106" s="32">
        <f t="shared" si="91"/>
        <v>77646.294251651663</v>
      </c>
      <c r="AS106" s="36">
        <v>81</v>
      </c>
      <c r="AT106" s="81">
        <f t="shared" si="92"/>
        <v>1.455083285554106E-3</v>
      </c>
      <c r="AU106" s="6">
        <f t="shared" si="93"/>
        <v>166263.91956298391</v>
      </c>
      <c r="AV106" s="110">
        <v>27.638888888888889</v>
      </c>
      <c r="AW106" s="77">
        <f t="shared" si="94"/>
        <v>7.3568881915659701E-4</v>
      </c>
      <c r="AX106" s="73">
        <f t="shared" si="95"/>
        <v>84062.890327998859</v>
      </c>
      <c r="AY106" s="86">
        <v>38</v>
      </c>
      <c r="AZ106" s="77">
        <f t="shared" si="96"/>
        <v>4.0999082915250582E-4</v>
      </c>
      <c r="BA106" s="73">
        <f t="shared" si="97"/>
        <v>35135.747496186006</v>
      </c>
      <c r="BB106" s="46">
        <f t="shared" si="98"/>
        <v>412535.19953280757</v>
      </c>
      <c r="BC106" s="67">
        <f t="shared" si="99"/>
        <v>32.442214496131456</v>
      </c>
      <c r="BD106" s="93">
        <f t="shared" si="100"/>
        <v>3182436.2885773433</v>
      </c>
      <c r="BE106" s="1">
        <v>1618692</v>
      </c>
      <c r="BF106" s="1">
        <f t="shared" si="101"/>
        <v>0</v>
      </c>
      <c r="BG106" s="1">
        <f t="shared" si="102"/>
        <v>1563744.2885773433</v>
      </c>
      <c r="BH106" s="87">
        <f t="shared" si="103"/>
        <v>1.1297920591841898E-3</v>
      </c>
      <c r="BI106" s="1">
        <f t="shared" si="104"/>
        <v>-564.27567853005746</v>
      </c>
      <c r="BJ106" s="93">
        <f t="shared" si="105"/>
        <v>3181872.0128988135</v>
      </c>
      <c r="BK106" s="91">
        <v>7</v>
      </c>
      <c r="BL106" s="5">
        <f t="shared" si="106"/>
        <v>0</v>
      </c>
      <c r="BM106" s="139">
        <v>756</v>
      </c>
      <c r="BN106" s="32">
        <f t="shared" si="107"/>
        <v>0</v>
      </c>
      <c r="BO106" s="46">
        <f t="shared" si="108"/>
        <v>3181872.0128988135</v>
      </c>
      <c r="BP106" s="5">
        <f t="shared" si="109"/>
        <v>3181872.0128988135</v>
      </c>
      <c r="BQ106" s="96">
        <f t="shared" si="110"/>
        <v>1.1298838437418235E-3</v>
      </c>
      <c r="BR106" s="67">
        <f t="shared" si="111"/>
        <v>6653.8493164141719</v>
      </c>
      <c r="BS106" s="97">
        <f t="shared" si="113"/>
        <v>3188526</v>
      </c>
      <c r="BT106" s="99">
        <f t="shared" si="112"/>
        <v>250.74913494809689</v>
      </c>
    </row>
    <row r="107" spans="1:72" ht="15.6" x14ac:dyDescent="0.3">
      <c r="A107" s="2" t="s">
        <v>377</v>
      </c>
      <c r="B107" s="13" t="s">
        <v>78</v>
      </c>
      <c r="C107" s="36">
        <v>6706</v>
      </c>
      <c r="D107" s="25">
        <v>0</v>
      </c>
      <c r="E107" s="28">
        <v>0</v>
      </c>
      <c r="F107" s="4">
        <v>0</v>
      </c>
      <c r="G107" s="28">
        <v>0</v>
      </c>
      <c r="H107" s="28">
        <v>0</v>
      </c>
      <c r="I107" s="4">
        <v>0</v>
      </c>
      <c r="J107" s="28">
        <f t="shared" si="65"/>
        <v>0</v>
      </c>
      <c r="K107" s="49">
        <f t="shared" si="66"/>
        <v>0</v>
      </c>
      <c r="L107" s="39">
        <v>1891</v>
      </c>
      <c r="M107" s="40">
        <f t="shared" si="67"/>
        <v>6.0850504051980687E-4</v>
      </c>
      <c r="N107" s="1">
        <f t="shared" si="68"/>
        <v>69530.338307836617</v>
      </c>
      <c r="O107" s="43">
        <v>0</v>
      </c>
      <c r="P107" s="43">
        <v>418.5</v>
      </c>
      <c r="Q107" s="43">
        <f t="shared" si="69"/>
        <v>209.25</v>
      </c>
      <c r="R107" s="44">
        <f t="shared" si="70"/>
        <v>2.2339468101801783E-4</v>
      </c>
      <c r="S107" s="32">
        <f t="shared" si="71"/>
        <v>25526.013283448614</v>
      </c>
      <c r="T107" s="46">
        <f t="shared" si="72"/>
        <v>95056.351591285231</v>
      </c>
      <c r="U107" s="5">
        <f t="shared" si="73"/>
        <v>14.174821293063708</v>
      </c>
      <c r="V107" s="59">
        <v>34153813.539999999</v>
      </c>
      <c r="W107" s="58">
        <f t="shared" si="74"/>
        <v>1.3167032122879008</v>
      </c>
      <c r="X107" s="44">
        <f t="shared" si="75"/>
        <v>8.0780634823737893E-4</v>
      </c>
      <c r="Y107" s="100">
        <f t="shared" si="76"/>
        <v>5093.023194154488</v>
      </c>
      <c r="Z107" s="32">
        <f t="shared" si="77"/>
        <v>438443.76557247539</v>
      </c>
      <c r="AA107" s="63">
        <v>7152302.9160000002</v>
      </c>
      <c r="AB107" s="58">
        <f t="shared" si="78"/>
        <v>6.2875463369146818</v>
      </c>
      <c r="AC107" s="58">
        <f t="shared" si="79"/>
        <v>1.0784812414848151E-3</v>
      </c>
      <c r="AD107" s="105">
        <f t="shared" si="80"/>
        <v>1066.5527760214734</v>
      </c>
      <c r="AE107" s="5">
        <f t="shared" si="81"/>
        <v>345048.39510111028</v>
      </c>
      <c r="AF107" s="46">
        <f t="shared" si="82"/>
        <v>783492.16067358572</v>
      </c>
      <c r="AG107" s="67">
        <f t="shared" si="83"/>
        <v>116.8345005478058</v>
      </c>
      <c r="AH107" s="70">
        <v>3823.7525000000001</v>
      </c>
      <c r="AI107" s="40">
        <f t="shared" si="84"/>
        <v>4.0719848438019257E-3</v>
      </c>
      <c r="AJ107" s="5">
        <f t="shared" si="85"/>
        <v>697928.93453673692</v>
      </c>
      <c r="AK107" s="46">
        <f t="shared" si="86"/>
        <v>697928.93453673692</v>
      </c>
      <c r="AL107" s="5">
        <f t="shared" si="87"/>
        <v>104.07529593449701</v>
      </c>
      <c r="AM107" s="74">
        <v>515.36111111111109</v>
      </c>
      <c r="AN107" s="44">
        <f t="shared" si="88"/>
        <v>5.733233713775145E-4</v>
      </c>
      <c r="AO107" s="5">
        <f t="shared" si="89"/>
        <v>16377.172726539804</v>
      </c>
      <c r="AP107" s="108">
        <v>1</v>
      </c>
      <c r="AQ107" s="77">
        <f t="shared" si="90"/>
        <v>1.1325455849597952E-4</v>
      </c>
      <c r="AR107" s="32">
        <f t="shared" si="91"/>
        <v>9705.7867814564579</v>
      </c>
      <c r="AS107" s="36">
        <v>25.333333333333332</v>
      </c>
      <c r="AT107" s="81">
        <f t="shared" si="92"/>
        <v>4.5508777655190141E-4</v>
      </c>
      <c r="AU107" s="6">
        <f t="shared" si="93"/>
        <v>52000.238217229526</v>
      </c>
      <c r="AV107" s="110">
        <v>17.638888888888889</v>
      </c>
      <c r="AW107" s="77">
        <f t="shared" si="94"/>
        <v>4.6950994991400911E-4</v>
      </c>
      <c r="AX107" s="73">
        <f t="shared" si="95"/>
        <v>53648.176239476656</v>
      </c>
      <c r="AY107" s="86">
        <v>18</v>
      </c>
      <c r="AZ107" s="77">
        <f t="shared" si="96"/>
        <v>1.9420618223013432E-4</v>
      </c>
      <c r="BA107" s="73">
        <f t="shared" si="97"/>
        <v>16643.248813982842</v>
      </c>
      <c r="BB107" s="46">
        <f t="shared" si="98"/>
        <v>148374.6227786853</v>
      </c>
      <c r="BC107" s="67">
        <f t="shared" si="99"/>
        <v>22.125652069592199</v>
      </c>
      <c r="BD107" s="93">
        <f t="shared" si="100"/>
        <v>1724852.0695802933</v>
      </c>
      <c r="BE107" s="1">
        <v>799718</v>
      </c>
      <c r="BF107" s="1">
        <f t="shared" si="101"/>
        <v>0</v>
      </c>
      <c r="BG107" s="1">
        <f t="shared" si="102"/>
        <v>925134.06958029326</v>
      </c>
      <c r="BH107" s="87">
        <f t="shared" si="103"/>
        <v>6.6840156228066864E-4</v>
      </c>
      <c r="BI107" s="1">
        <f t="shared" si="104"/>
        <v>-333.83377234817863</v>
      </c>
      <c r="BJ107" s="93">
        <f t="shared" si="105"/>
        <v>1724518.235807945</v>
      </c>
      <c r="BK107" s="91">
        <v>7.9</v>
      </c>
      <c r="BL107" s="5">
        <f t="shared" si="106"/>
        <v>0</v>
      </c>
      <c r="BM107" s="139">
        <v>913</v>
      </c>
      <c r="BN107" s="32">
        <f t="shared" si="107"/>
        <v>0</v>
      </c>
      <c r="BO107" s="46">
        <f t="shared" si="108"/>
        <v>1724518.235807945</v>
      </c>
      <c r="BP107" s="5">
        <f t="shared" si="109"/>
        <v>1724518.235807945</v>
      </c>
      <c r="BQ107" s="96">
        <f t="shared" si="110"/>
        <v>6.1237701735915599E-4</v>
      </c>
      <c r="BR107" s="67">
        <f t="shared" si="111"/>
        <v>3606.2683973327294</v>
      </c>
      <c r="BS107" s="97">
        <f t="shared" si="113"/>
        <v>1728125</v>
      </c>
      <c r="BT107" s="99">
        <f t="shared" si="112"/>
        <v>257.69832985386222</v>
      </c>
    </row>
    <row r="108" spans="1:72" ht="15.6" x14ac:dyDescent="0.3">
      <c r="A108" s="3" t="s">
        <v>351</v>
      </c>
      <c r="B108" s="13" t="s">
        <v>52</v>
      </c>
      <c r="C108" s="36">
        <v>14649</v>
      </c>
      <c r="D108" s="25">
        <v>0</v>
      </c>
      <c r="E108" s="28">
        <v>0</v>
      </c>
      <c r="F108" s="4">
        <v>0</v>
      </c>
      <c r="G108" s="28">
        <v>0</v>
      </c>
      <c r="H108" s="28">
        <v>0</v>
      </c>
      <c r="I108" s="4">
        <v>0</v>
      </c>
      <c r="J108" s="28">
        <f t="shared" si="65"/>
        <v>0</v>
      </c>
      <c r="K108" s="49">
        <f t="shared" si="66"/>
        <v>0</v>
      </c>
      <c r="L108" s="39">
        <v>3452</v>
      </c>
      <c r="M108" s="40">
        <f t="shared" si="67"/>
        <v>1.1108193547722757E-3</v>
      </c>
      <c r="N108" s="1">
        <f t="shared" si="68"/>
        <v>126926.87881472873</v>
      </c>
      <c r="O108" s="43">
        <v>0</v>
      </c>
      <c r="P108" s="43">
        <v>133</v>
      </c>
      <c r="Q108" s="43">
        <f t="shared" si="69"/>
        <v>66.5</v>
      </c>
      <c r="R108" s="44">
        <f t="shared" si="70"/>
        <v>7.099520328649073E-5</v>
      </c>
      <c r="S108" s="32">
        <f t="shared" si="71"/>
        <v>8112.2097173205866</v>
      </c>
      <c r="T108" s="46">
        <f t="shared" si="72"/>
        <v>135039.08853204933</v>
      </c>
      <c r="U108" s="5">
        <f t="shared" si="73"/>
        <v>9.2183144605126177</v>
      </c>
      <c r="V108" s="59">
        <v>58497588.969999999</v>
      </c>
      <c r="W108" s="169">
        <f t="shared" si="74"/>
        <v>3.6684110367361011</v>
      </c>
      <c r="X108" s="44">
        <f t="shared" si="75"/>
        <v>2.2505950435636507E-3</v>
      </c>
      <c r="Y108" s="100">
        <f t="shared" si="76"/>
        <v>3993.2820649873711</v>
      </c>
      <c r="Z108" s="32">
        <f t="shared" si="77"/>
        <v>1221529.6002957765</v>
      </c>
      <c r="AA108" s="63">
        <v>12969669.456</v>
      </c>
      <c r="AB108" s="58">
        <f t="shared" si="78"/>
        <v>16.545772560203943</v>
      </c>
      <c r="AC108" s="58">
        <f t="shared" si="79"/>
        <v>2.8380395747207156E-3</v>
      </c>
      <c r="AD108" s="105">
        <f t="shared" si="80"/>
        <v>885.36210362482086</v>
      </c>
      <c r="AE108" s="5">
        <f t="shared" si="81"/>
        <v>908000.03080499417</v>
      </c>
      <c r="AF108" s="46">
        <f t="shared" si="82"/>
        <v>2129529.6311007706</v>
      </c>
      <c r="AG108" s="67">
        <f t="shared" si="83"/>
        <v>145.37030726334703</v>
      </c>
      <c r="AH108" s="70">
        <v>3876.8353000000002</v>
      </c>
      <c r="AI108" s="40">
        <f t="shared" si="84"/>
        <v>4.1285137004856594E-3</v>
      </c>
      <c r="AJ108" s="5">
        <f t="shared" si="85"/>
        <v>707617.85191468615</v>
      </c>
      <c r="AK108" s="46">
        <f t="shared" si="86"/>
        <v>707617.85191468615</v>
      </c>
      <c r="AL108" s="5">
        <f t="shared" si="87"/>
        <v>48.304857117529259</v>
      </c>
      <c r="AM108" s="74">
        <v>1808.8333333333333</v>
      </c>
      <c r="AN108" s="44">
        <f t="shared" si="88"/>
        <v>2.0122714007093727E-3</v>
      </c>
      <c r="AO108" s="5">
        <f t="shared" si="89"/>
        <v>57481.20161735671</v>
      </c>
      <c r="AP108" s="108">
        <v>6.666666666666667</v>
      </c>
      <c r="AQ108" s="77">
        <f t="shared" si="90"/>
        <v>7.5503038997319681E-4</v>
      </c>
      <c r="AR108" s="32">
        <f t="shared" si="91"/>
        <v>64705.245209709719</v>
      </c>
      <c r="AS108" s="36">
        <v>113.25</v>
      </c>
      <c r="AT108" s="81">
        <f t="shared" si="92"/>
        <v>2.0344220010987961E-3</v>
      </c>
      <c r="AU108" s="6">
        <f t="shared" si="93"/>
        <v>232461.59124083858</v>
      </c>
      <c r="AV108" s="110">
        <v>50.166666666666664</v>
      </c>
      <c r="AW108" s="77">
        <f t="shared" si="94"/>
        <v>1.3353306607003157E-3</v>
      </c>
      <c r="AX108" s="73">
        <f t="shared" si="95"/>
        <v>152580.48234408637</v>
      </c>
      <c r="AY108" s="86">
        <v>49</v>
      </c>
      <c r="AZ108" s="77">
        <f t="shared" si="96"/>
        <v>5.2867238495981012E-4</v>
      </c>
      <c r="BA108" s="73">
        <f t="shared" si="97"/>
        <v>45306.621771397738</v>
      </c>
      <c r="BB108" s="46">
        <f t="shared" si="98"/>
        <v>552535.14218338917</v>
      </c>
      <c r="BC108" s="67">
        <f t="shared" si="99"/>
        <v>37.718283990947448</v>
      </c>
      <c r="BD108" s="93">
        <f t="shared" si="100"/>
        <v>3524721.713730895</v>
      </c>
      <c r="BE108" s="1">
        <v>1831051</v>
      </c>
      <c r="BF108" s="1">
        <f t="shared" si="101"/>
        <v>0</v>
      </c>
      <c r="BG108" s="1">
        <f t="shared" si="102"/>
        <v>1693670.713730895</v>
      </c>
      <c r="BH108" s="87">
        <f t="shared" si="103"/>
        <v>1.2236628055005312E-3</v>
      </c>
      <c r="BI108" s="1">
        <f t="shared" si="104"/>
        <v>-611.1595087368521</v>
      </c>
      <c r="BJ108" s="93">
        <f t="shared" si="105"/>
        <v>3524110.5542221582</v>
      </c>
      <c r="BK108" s="91">
        <v>7.7</v>
      </c>
      <c r="BL108" s="5">
        <f t="shared" si="106"/>
        <v>0</v>
      </c>
      <c r="BM108" s="139">
        <v>850</v>
      </c>
      <c r="BN108" s="32">
        <f t="shared" si="107"/>
        <v>0</v>
      </c>
      <c r="BO108" s="46">
        <f t="shared" si="108"/>
        <v>3524110.5542221582</v>
      </c>
      <c r="BP108" s="5">
        <f t="shared" si="109"/>
        <v>3524110.5542221582</v>
      </c>
      <c r="BQ108" s="96">
        <f t="shared" si="110"/>
        <v>1.2514128672158776E-3</v>
      </c>
      <c r="BR108" s="67">
        <f t="shared" si="111"/>
        <v>7369.5297947626068</v>
      </c>
      <c r="BS108" s="97">
        <f t="shared" si="113"/>
        <v>3531480</v>
      </c>
      <c r="BT108" s="99">
        <f t="shared" si="112"/>
        <v>241.07311079254558</v>
      </c>
    </row>
    <row r="109" spans="1:72" ht="15.6" x14ac:dyDescent="0.3">
      <c r="A109" s="2" t="s">
        <v>585</v>
      </c>
      <c r="B109" s="13" t="s">
        <v>288</v>
      </c>
      <c r="C109" s="36">
        <v>78</v>
      </c>
      <c r="D109" s="25">
        <v>0</v>
      </c>
      <c r="E109" s="28">
        <v>0</v>
      </c>
      <c r="F109" s="4">
        <v>0</v>
      </c>
      <c r="G109" s="28">
        <v>0</v>
      </c>
      <c r="H109" s="28">
        <v>0</v>
      </c>
      <c r="I109" s="4">
        <v>0</v>
      </c>
      <c r="J109" s="28">
        <f t="shared" si="65"/>
        <v>0</v>
      </c>
      <c r="K109" s="49">
        <f t="shared" si="66"/>
        <v>0</v>
      </c>
      <c r="L109" s="39">
        <v>28</v>
      </c>
      <c r="M109" s="40">
        <f t="shared" si="67"/>
        <v>9.0101222287438348E-6</v>
      </c>
      <c r="N109" s="1">
        <f t="shared" si="68"/>
        <v>1029.5343588680198</v>
      </c>
      <c r="O109" s="43">
        <v>0</v>
      </c>
      <c r="P109" s="43">
        <v>0</v>
      </c>
      <c r="Q109" s="43">
        <f t="shared" si="69"/>
        <v>0</v>
      </c>
      <c r="R109" s="44">
        <f t="shared" si="70"/>
        <v>0</v>
      </c>
      <c r="S109" s="32">
        <f t="shared" si="71"/>
        <v>0</v>
      </c>
      <c r="T109" s="46">
        <f t="shared" si="72"/>
        <v>1029.5343588680198</v>
      </c>
      <c r="U109" s="5">
        <f t="shared" si="73"/>
        <v>13.199158447025894</v>
      </c>
      <c r="V109" s="59">
        <v>307321.73</v>
      </c>
      <c r="W109" s="58">
        <f t="shared" si="74"/>
        <v>1.9796842872126224E-2</v>
      </c>
      <c r="X109" s="44">
        <f t="shared" si="75"/>
        <v>1.2145497328417523E-5</v>
      </c>
      <c r="Y109" s="100">
        <f t="shared" si="76"/>
        <v>3940.0221794871791</v>
      </c>
      <c r="Z109" s="32">
        <f t="shared" si="77"/>
        <v>6592.0719675466071</v>
      </c>
      <c r="AA109" s="63">
        <v>87801.327000000005</v>
      </c>
      <c r="AB109" s="58">
        <f t="shared" si="78"/>
        <v>6.9292802374160009E-2</v>
      </c>
      <c r="AC109" s="58">
        <f t="shared" si="79"/>
        <v>1.1885556547185107E-5</v>
      </c>
      <c r="AD109" s="105">
        <f t="shared" si="80"/>
        <v>1125.6580384615386</v>
      </c>
      <c r="AE109" s="5">
        <f t="shared" si="81"/>
        <v>3802.6551169712279</v>
      </c>
      <c r="AF109" s="46">
        <f t="shared" si="82"/>
        <v>10394.727084517835</v>
      </c>
      <c r="AG109" s="67">
        <f t="shared" si="83"/>
        <v>133.26573185279275</v>
      </c>
      <c r="AH109" s="70">
        <v>116.9435</v>
      </c>
      <c r="AI109" s="40">
        <f t="shared" si="84"/>
        <v>1.245352986578369E-4</v>
      </c>
      <c r="AJ109" s="5">
        <f t="shared" si="85"/>
        <v>21345.066752096769</v>
      </c>
      <c r="AK109" s="46">
        <f t="shared" si="86"/>
        <v>21345.066752096769</v>
      </c>
      <c r="AL109" s="5">
        <f t="shared" si="87"/>
        <v>273.65470194995856</v>
      </c>
      <c r="AM109" s="74">
        <v>14.972222222222221</v>
      </c>
      <c r="AN109" s="44">
        <f t="shared" si="88"/>
        <v>1.6656136321483335E-5</v>
      </c>
      <c r="AO109" s="5">
        <f t="shared" si="89"/>
        <v>475.78807198862472</v>
      </c>
      <c r="AP109" s="108">
        <v>0</v>
      </c>
      <c r="AQ109" s="77">
        <f t="shared" si="90"/>
        <v>0</v>
      </c>
      <c r="AR109" s="32">
        <f t="shared" si="91"/>
        <v>0</v>
      </c>
      <c r="AS109" s="36">
        <v>0.16666666666666666</v>
      </c>
      <c r="AT109" s="81">
        <f t="shared" si="92"/>
        <v>2.9939985299467199E-6</v>
      </c>
      <c r="AU109" s="6">
        <f t="shared" si="93"/>
        <v>342.10683037651006</v>
      </c>
      <c r="AV109" s="110">
        <v>2.7777777777777776E-2</v>
      </c>
      <c r="AW109" s="77">
        <f t="shared" si="94"/>
        <v>7.3938574789607736E-7</v>
      </c>
      <c r="AX109" s="73">
        <f t="shared" si="95"/>
        <v>84.485316912561657</v>
      </c>
      <c r="AY109" s="86">
        <v>2</v>
      </c>
      <c r="AZ109" s="77">
        <f t="shared" si="96"/>
        <v>2.1578464692237146E-5</v>
      </c>
      <c r="BA109" s="73">
        <f t="shared" si="97"/>
        <v>1849.2498682203159</v>
      </c>
      <c r="BB109" s="46">
        <f t="shared" si="98"/>
        <v>2751.6300874980125</v>
      </c>
      <c r="BC109" s="67">
        <f t="shared" si="99"/>
        <v>35.277308814077081</v>
      </c>
      <c r="BD109" s="93">
        <f t="shared" si="100"/>
        <v>35520.958282980639</v>
      </c>
      <c r="BE109" s="1">
        <v>12175</v>
      </c>
      <c r="BF109" s="1">
        <f t="shared" si="101"/>
        <v>0</v>
      </c>
      <c r="BG109" s="1">
        <f t="shared" si="102"/>
        <v>23345.958282980639</v>
      </c>
      <c r="BH109" s="87">
        <f t="shared" si="103"/>
        <v>1.6867257949286073E-5</v>
      </c>
      <c r="BI109" s="1">
        <f t="shared" si="104"/>
        <v>-8.4243674284165078</v>
      </c>
      <c r="BJ109" s="93">
        <f t="shared" si="105"/>
        <v>35512.533915552223</v>
      </c>
      <c r="BK109" s="91">
        <v>5</v>
      </c>
      <c r="BL109" s="5">
        <f t="shared" si="106"/>
        <v>0</v>
      </c>
      <c r="BM109" s="139">
        <v>728</v>
      </c>
      <c r="BN109" s="32">
        <f t="shared" si="107"/>
        <v>0</v>
      </c>
      <c r="BO109" s="46">
        <f t="shared" si="108"/>
        <v>35512.533915552223</v>
      </c>
      <c r="BP109" s="5">
        <f t="shared" si="109"/>
        <v>35512.533915552223</v>
      </c>
      <c r="BQ109" s="96">
        <f t="shared" si="110"/>
        <v>1.261051298067784E-5</v>
      </c>
      <c r="BR109" s="67">
        <f t="shared" si="111"/>
        <v>74.262902014986437</v>
      </c>
      <c r="BS109" s="97">
        <f t="shared" si="113"/>
        <v>35587</v>
      </c>
      <c r="BT109" s="99">
        <f t="shared" si="112"/>
        <v>456.24358974358972</v>
      </c>
    </row>
    <row r="110" spans="1:72" ht="15.6" x14ac:dyDescent="0.3">
      <c r="A110" s="3" t="s">
        <v>502</v>
      </c>
      <c r="B110" s="13" t="s">
        <v>203</v>
      </c>
      <c r="C110" s="36">
        <v>18414</v>
      </c>
      <c r="D110" s="25">
        <v>0</v>
      </c>
      <c r="E110" s="28">
        <v>0</v>
      </c>
      <c r="F110" s="4">
        <v>0</v>
      </c>
      <c r="G110" s="28">
        <v>0</v>
      </c>
      <c r="H110" s="28">
        <v>0</v>
      </c>
      <c r="I110" s="4">
        <v>0</v>
      </c>
      <c r="J110" s="28">
        <f t="shared" si="65"/>
        <v>0</v>
      </c>
      <c r="K110" s="49">
        <f t="shared" si="66"/>
        <v>0</v>
      </c>
      <c r="L110" s="39">
        <v>4019</v>
      </c>
      <c r="M110" s="40">
        <f t="shared" si="67"/>
        <v>1.2932743299043383E-3</v>
      </c>
      <c r="N110" s="1">
        <f t="shared" si="68"/>
        <v>147774.94958180611</v>
      </c>
      <c r="O110" s="43">
        <v>1352</v>
      </c>
      <c r="P110" s="43">
        <v>517</v>
      </c>
      <c r="Q110" s="43">
        <f t="shared" si="69"/>
        <v>1610.5</v>
      </c>
      <c r="R110" s="44">
        <f t="shared" si="70"/>
        <v>1.7193650359833583E-3</v>
      </c>
      <c r="S110" s="32">
        <f t="shared" si="71"/>
        <v>196461.86089841812</v>
      </c>
      <c r="T110" s="46">
        <f t="shared" si="72"/>
        <v>344236.8104802242</v>
      </c>
      <c r="U110" s="5">
        <f t="shared" si="73"/>
        <v>18.694298386022819</v>
      </c>
      <c r="V110" s="59">
        <v>85805478.790000007</v>
      </c>
      <c r="W110" s="58">
        <f t="shared" si="74"/>
        <v>3.9516753566500316</v>
      </c>
      <c r="X110" s="44">
        <f t="shared" si="75"/>
        <v>2.4243796244169283E-3</v>
      </c>
      <c r="Y110" s="100">
        <f t="shared" si="76"/>
        <v>4659.7957418268716</v>
      </c>
      <c r="Z110" s="32">
        <f t="shared" si="77"/>
        <v>1315852.6595215441</v>
      </c>
      <c r="AA110" s="63">
        <v>14802229.899</v>
      </c>
      <c r="AB110" s="58">
        <f t="shared" si="78"/>
        <v>22.907048351066823</v>
      </c>
      <c r="AC110" s="58">
        <f t="shared" si="79"/>
        <v>3.9291673763686271E-3</v>
      </c>
      <c r="AD110" s="105">
        <f t="shared" si="80"/>
        <v>803.85738563049858</v>
      </c>
      <c r="AE110" s="5">
        <f t="shared" si="81"/>
        <v>1257094.5558896156</v>
      </c>
      <c r="AF110" s="46">
        <f t="shared" si="82"/>
        <v>2572947.2154111597</v>
      </c>
      <c r="AG110" s="67">
        <f t="shared" si="83"/>
        <v>139.72777318405343</v>
      </c>
      <c r="AH110" s="70">
        <v>3736.4805000000001</v>
      </c>
      <c r="AI110" s="40">
        <f t="shared" si="84"/>
        <v>3.9790472749377586E-3</v>
      </c>
      <c r="AJ110" s="5">
        <f t="shared" si="85"/>
        <v>681999.64675597975</v>
      </c>
      <c r="AK110" s="46">
        <f t="shared" si="86"/>
        <v>681999.64675597975</v>
      </c>
      <c r="AL110" s="5">
        <f t="shared" si="87"/>
        <v>37.037017853588559</v>
      </c>
      <c r="AM110" s="74">
        <v>2007.2777777777778</v>
      </c>
      <c r="AN110" s="44">
        <f t="shared" si="88"/>
        <v>2.2330347362950445E-3</v>
      </c>
      <c r="AO110" s="5">
        <f t="shared" si="89"/>
        <v>63787.379699521342</v>
      </c>
      <c r="AP110" s="108">
        <v>9.3333333333333339</v>
      </c>
      <c r="AQ110" s="77">
        <f t="shared" si="90"/>
        <v>1.0570425459624755E-3</v>
      </c>
      <c r="AR110" s="32">
        <f t="shared" si="91"/>
        <v>90587.3432935936</v>
      </c>
      <c r="AS110" s="36">
        <v>96.833333333333329</v>
      </c>
      <c r="AT110" s="81">
        <f t="shared" si="92"/>
        <v>1.7395131458990442E-3</v>
      </c>
      <c r="AU110" s="6">
        <f t="shared" si="93"/>
        <v>198764.06844875234</v>
      </c>
      <c r="AV110" s="110">
        <v>35.722222222222221</v>
      </c>
      <c r="AW110" s="77">
        <f t="shared" si="94"/>
        <v>9.5085007179435545E-4</v>
      </c>
      <c r="AX110" s="73">
        <f t="shared" si="95"/>
        <v>108648.1175495543</v>
      </c>
      <c r="AY110" s="86">
        <v>165</v>
      </c>
      <c r="AZ110" s="77">
        <f t="shared" si="96"/>
        <v>1.7802233371095647E-3</v>
      </c>
      <c r="BA110" s="73">
        <f t="shared" si="97"/>
        <v>152563.11412817606</v>
      </c>
      <c r="BB110" s="46">
        <f t="shared" si="98"/>
        <v>614350.0231195977</v>
      </c>
      <c r="BC110" s="67">
        <f t="shared" si="99"/>
        <v>33.363203167133577</v>
      </c>
      <c r="BD110" s="93">
        <f t="shared" si="100"/>
        <v>4213533.6957669612</v>
      </c>
      <c r="BE110" s="1">
        <v>2191088</v>
      </c>
      <c r="BF110" s="1">
        <f t="shared" si="101"/>
        <v>0</v>
      </c>
      <c r="BG110" s="1">
        <f t="shared" si="102"/>
        <v>2022445.6957669612</v>
      </c>
      <c r="BH110" s="87">
        <f t="shared" si="103"/>
        <v>1.46119995698756E-3</v>
      </c>
      <c r="BI110" s="1">
        <f t="shared" si="104"/>
        <v>-729.79765656400753</v>
      </c>
      <c r="BJ110" s="93">
        <f t="shared" si="105"/>
        <v>4212803.8981103972</v>
      </c>
      <c r="BK110" s="91">
        <v>6.9</v>
      </c>
      <c r="BL110" s="5">
        <f t="shared" si="106"/>
        <v>0</v>
      </c>
      <c r="BM110" s="139">
        <v>1007.56</v>
      </c>
      <c r="BN110" s="32">
        <f t="shared" si="107"/>
        <v>0</v>
      </c>
      <c r="BO110" s="46">
        <f t="shared" si="108"/>
        <v>4212803.8981103972</v>
      </c>
      <c r="BP110" s="5">
        <f t="shared" si="109"/>
        <v>4212803.8981103972</v>
      </c>
      <c r="BQ110" s="96">
        <f t="shared" si="110"/>
        <v>1.4959681099778052E-3</v>
      </c>
      <c r="BR110" s="67">
        <f t="shared" si="111"/>
        <v>8809.7076890566459</v>
      </c>
      <c r="BS110" s="97">
        <f t="shared" si="113"/>
        <v>4221614</v>
      </c>
      <c r="BT110" s="99">
        <f t="shared" si="112"/>
        <v>229.26110568046053</v>
      </c>
    </row>
    <row r="111" spans="1:72" ht="15.6" x14ac:dyDescent="0.3">
      <c r="A111" s="2" t="s">
        <v>570</v>
      </c>
      <c r="B111" s="13" t="s">
        <v>273</v>
      </c>
      <c r="C111" s="36">
        <v>34207</v>
      </c>
      <c r="D111" s="25">
        <v>0</v>
      </c>
      <c r="E111" s="28">
        <v>0</v>
      </c>
      <c r="F111" s="4">
        <v>0</v>
      </c>
      <c r="G111" s="28">
        <v>0</v>
      </c>
      <c r="H111" s="28">
        <v>0</v>
      </c>
      <c r="I111" s="4">
        <v>0</v>
      </c>
      <c r="J111" s="28">
        <f t="shared" si="65"/>
        <v>0</v>
      </c>
      <c r="K111" s="49">
        <f t="shared" si="66"/>
        <v>0</v>
      </c>
      <c r="L111" s="39">
        <v>14348</v>
      </c>
      <c r="M111" s="40">
        <f t="shared" si="67"/>
        <v>4.6170440620720192E-3</v>
      </c>
      <c r="N111" s="1">
        <f t="shared" si="68"/>
        <v>527562.82075136958</v>
      </c>
      <c r="O111" s="43">
        <v>1915</v>
      </c>
      <c r="P111" s="43">
        <v>5302.5</v>
      </c>
      <c r="Q111" s="43">
        <f t="shared" si="69"/>
        <v>4566.25</v>
      </c>
      <c r="R111" s="44">
        <f t="shared" si="70"/>
        <v>4.8749149925855382E-3</v>
      </c>
      <c r="S111" s="32">
        <f t="shared" si="71"/>
        <v>557028.23491300945</v>
      </c>
      <c r="T111" s="46">
        <f t="shared" si="72"/>
        <v>1084591.0556643791</v>
      </c>
      <c r="U111" s="5">
        <f t="shared" si="73"/>
        <v>31.706699086864653</v>
      </c>
      <c r="V111" s="59">
        <v>113119104.73</v>
      </c>
      <c r="W111" s="58">
        <f t="shared" si="74"/>
        <v>10.344131097862871</v>
      </c>
      <c r="X111" s="44">
        <f t="shared" si="75"/>
        <v>6.3461945637193753E-3</v>
      </c>
      <c r="Y111" s="100">
        <f t="shared" si="76"/>
        <v>3306.899310959745</v>
      </c>
      <c r="Z111" s="32">
        <f t="shared" si="77"/>
        <v>3444451.0712795923</v>
      </c>
      <c r="AA111" s="63">
        <v>33187560.245999999</v>
      </c>
      <c r="AB111" s="58">
        <f t="shared" si="78"/>
        <v>35.257754421433589</v>
      </c>
      <c r="AC111" s="58">
        <f t="shared" si="79"/>
        <v>6.0476415954420345E-3</v>
      </c>
      <c r="AD111" s="105">
        <f t="shared" si="80"/>
        <v>970.19791989943576</v>
      </c>
      <c r="AE111" s="5">
        <f t="shared" si="81"/>
        <v>1934877.4428204766</v>
      </c>
      <c r="AF111" s="46">
        <f t="shared" si="82"/>
        <v>5379328.5141000692</v>
      </c>
      <c r="AG111" s="67">
        <f t="shared" si="83"/>
        <v>157.25812009530415</v>
      </c>
      <c r="AH111" s="70">
        <v>3167.5439999999999</v>
      </c>
      <c r="AI111" s="40">
        <f t="shared" si="84"/>
        <v>3.3731762607741287E-3</v>
      </c>
      <c r="AJ111" s="5">
        <f t="shared" si="85"/>
        <v>578154.7338689504</v>
      </c>
      <c r="AK111" s="46">
        <f t="shared" si="86"/>
        <v>578154.7338689504</v>
      </c>
      <c r="AL111" s="5">
        <f t="shared" si="87"/>
        <v>16.901649775453865</v>
      </c>
      <c r="AM111" s="74">
        <v>5186.666666666667</v>
      </c>
      <c r="AN111" s="44">
        <f t="shared" si="88"/>
        <v>5.7700070017576415E-3</v>
      </c>
      <c r="AO111" s="5">
        <f t="shared" si="89"/>
        <v>164822.16846329501</v>
      </c>
      <c r="AP111" s="108">
        <v>67</v>
      </c>
      <c r="AQ111" s="77">
        <f t="shared" si="90"/>
        <v>7.5880554192306274E-3</v>
      </c>
      <c r="AR111" s="32">
        <f t="shared" si="91"/>
        <v>650287.71435758262</v>
      </c>
      <c r="AS111" s="36">
        <v>286.33333333333331</v>
      </c>
      <c r="AT111" s="81">
        <f t="shared" si="92"/>
        <v>5.1436894744484648E-3</v>
      </c>
      <c r="AU111" s="6">
        <f t="shared" si="93"/>
        <v>587739.53458684427</v>
      </c>
      <c r="AV111" s="110">
        <v>125.33333333333333</v>
      </c>
      <c r="AW111" s="77">
        <f t="shared" si="94"/>
        <v>3.336108494507101E-3</v>
      </c>
      <c r="AX111" s="73">
        <f t="shared" si="95"/>
        <v>381197.74990947824</v>
      </c>
      <c r="AY111" s="86">
        <v>202</v>
      </c>
      <c r="AZ111" s="77">
        <f t="shared" si="96"/>
        <v>2.1794249339159521E-3</v>
      </c>
      <c r="BA111" s="73">
        <f t="shared" si="97"/>
        <v>186774.23669025191</v>
      </c>
      <c r="BB111" s="46">
        <f t="shared" si="98"/>
        <v>1970821.4040074521</v>
      </c>
      <c r="BC111" s="67">
        <f t="shared" si="99"/>
        <v>57.614564387623936</v>
      </c>
      <c r="BD111" s="93">
        <f t="shared" si="100"/>
        <v>9012895.7076408509</v>
      </c>
      <c r="BE111" s="1">
        <v>5229245</v>
      </c>
      <c r="BF111" s="1">
        <f t="shared" si="101"/>
        <v>0</v>
      </c>
      <c r="BG111" s="1">
        <f t="shared" si="102"/>
        <v>3783650.7076408509</v>
      </c>
      <c r="BH111" s="87">
        <f t="shared" si="103"/>
        <v>2.7336557232821791E-3</v>
      </c>
      <c r="BI111" s="1">
        <f t="shared" si="104"/>
        <v>-1365.3268542500416</v>
      </c>
      <c r="BJ111" s="93">
        <f t="shared" si="105"/>
        <v>9011530.3807866015</v>
      </c>
      <c r="BK111" s="91">
        <v>7.5</v>
      </c>
      <c r="BL111" s="5">
        <f t="shared" si="106"/>
        <v>0</v>
      </c>
      <c r="BM111" s="139">
        <v>935</v>
      </c>
      <c r="BN111" s="32">
        <f t="shared" si="107"/>
        <v>0</v>
      </c>
      <c r="BO111" s="46">
        <f t="shared" si="108"/>
        <v>9011530.3807866015</v>
      </c>
      <c r="BP111" s="5">
        <f t="shared" si="109"/>
        <v>9011530.3807866015</v>
      </c>
      <c r="BQ111" s="96">
        <f t="shared" si="110"/>
        <v>3.1999975308130597E-3</v>
      </c>
      <c r="BR111" s="67">
        <f t="shared" si="111"/>
        <v>18844.681690831196</v>
      </c>
      <c r="BS111" s="97">
        <f t="shared" si="113"/>
        <v>9030375</v>
      </c>
      <c r="BT111" s="99">
        <f t="shared" si="112"/>
        <v>263.99201917736139</v>
      </c>
    </row>
    <row r="112" spans="1:72" ht="15.6" x14ac:dyDescent="0.3">
      <c r="A112" s="2" t="s">
        <v>454</v>
      </c>
      <c r="B112" s="13" t="s">
        <v>155</v>
      </c>
      <c r="C112" s="36">
        <v>7897</v>
      </c>
      <c r="D112" s="25">
        <v>0</v>
      </c>
      <c r="E112" s="28">
        <v>0</v>
      </c>
      <c r="F112" s="4">
        <v>0</v>
      </c>
      <c r="G112" s="28">
        <v>0</v>
      </c>
      <c r="H112" s="28">
        <v>0</v>
      </c>
      <c r="I112" s="4">
        <v>0</v>
      </c>
      <c r="J112" s="28">
        <f t="shared" si="65"/>
        <v>0</v>
      </c>
      <c r="K112" s="49">
        <f t="shared" si="66"/>
        <v>0</v>
      </c>
      <c r="L112" s="39">
        <v>3246</v>
      </c>
      <c r="M112" s="40">
        <f t="shared" si="67"/>
        <v>1.0445305983750887E-3</v>
      </c>
      <c r="N112" s="1">
        <f t="shared" si="68"/>
        <v>119352.44746019971</v>
      </c>
      <c r="O112" s="43">
        <v>0</v>
      </c>
      <c r="P112" s="43">
        <v>83</v>
      </c>
      <c r="Q112" s="43">
        <f t="shared" si="69"/>
        <v>41.5</v>
      </c>
      <c r="R112" s="44">
        <f t="shared" si="70"/>
        <v>4.4305277238937825E-5</v>
      </c>
      <c r="S112" s="32">
        <f t="shared" si="71"/>
        <v>5062.5068160722458</v>
      </c>
      <c r="T112" s="46">
        <f t="shared" si="72"/>
        <v>124414.95427627195</v>
      </c>
      <c r="U112" s="5">
        <f t="shared" si="73"/>
        <v>15.754711191119659</v>
      </c>
      <c r="V112" s="59">
        <v>22284753.82</v>
      </c>
      <c r="W112" s="58">
        <f t="shared" si="74"/>
        <v>2.7984428055036958</v>
      </c>
      <c r="X112" s="44">
        <f t="shared" si="75"/>
        <v>1.7168636351521406E-3</v>
      </c>
      <c r="Y112" s="100">
        <f t="shared" si="76"/>
        <v>2821.9265315942762</v>
      </c>
      <c r="Z112" s="32">
        <f t="shared" si="77"/>
        <v>931842.3392104283</v>
      </c>
      <c r="AA112" s="63">
        <v>7061416.4610000001</v>
      </c>
      <c r="AB112" s="58">
        <f t="shared" si="78"/>
        <v>8.8314588644398597</v>
      </c>
      <c r="AC112" s="58">
        <f t="shared" si="79"/>
        <v>1.5148298254795698E-3</v>
      </c>
      <c r="AD112" s="105">
        <f t="shared" si="80"/>
        <v>894.18975066480948</v>
      </c>
      <c r="AE112" s="5">
        <f t="shared" si="81"/>
        <v>484653.39963947807</v>
      </c>
      <c r="AF112" s="46">
        <f t="shared" si="82"/>
        <v>1416495.7388499063</v>
      </c>
      <c r="AG112" s="67">
        <f t="shared" si="83"/>
        <v>179.3713737938339</v>
      </c>
      <c r="AH112" s="70">
        <v>8339.6988999999994</v>
      </c>
      <c r="AI112" s="40">
        <f t="shared" si="84"/>
        <v>8.8810997894533152E-3</v>
      </c>
      <c r="AJ112" s="5">
        <f t="shared" si="85"/>
        <v>1522200.2908488968</v>
      </c>
      <c r="AK112" s="46">
        <f t="shared" si="86"/>
        <v>1522200.2908488968</v>
      </c>
      <c r="AL112" s="5">
        <f t="shared" si="87"/>
        <v>192.7567798972897</v>
      </c>
      <c r="AM112" s="74">
        <v>1235.6944444444443</v>
      </c>
      <c r="AN112" s="44">
        <f t="shared" si="88"/>
        <v>1.3746720301691766E-3</v>
      </c>
      <c r="AO112" s="5">
        <f t="shared" si="89"/>
        <v>39267.963603736491</v>
      </c>
      <c r="AP112" s="108">
        <v>8.3333333333333339</v>
      </c>
      <c r="AQ112" s="77">
        <f t="shared" si="90"/>
        <v>9.4378798746649602E-4</v>
      </c>
      <c r="AR112" s="32">
        <f t="shared" si="91"/>
        <v>80881.556512137147</v>
      </c>
      <c r="AS112" s="36">
        <v>59.5</v>
      </c>
      <c r="AT112" s="81">
        <f t="shared" si="92"/>
        <v>1.0688574751909791E-3</v>
      </c>
      <c r="AU112" s="6">
        <f t="shared" si="93"/>
        <v>122132.1384444141</v>
      </c>
      <c r="AV112" s="110">
        <v>6.3055555555555554</v>
      </c>
      <c r="AW112" s="77">
        <f t="shared" si="94"/>
        <v>1.6784056477240955E-4</v>
      </c>
      <c r="AX112" s="73">
        <f t="shared" si="95"/>
        <v>19178.166939151495</v>
      </c>
      <c r="AY112" s="86">
        <v>16</v>
      </c>
      <c r="AZ112" s="77">
        <f t="shared" si="96"/>
        <v>1.7262771753789717E-4</v>
      </c>
      <c r="BA112" s="73">
        <f t="shared" si="97"/>
        <v>14793.998945762527</v>
      </c>
      <c r="BB112" s="46">
        <f t="shared" si="98"/>
        <v>276253.82444520178</v>
      </c>
      <c r="BC112" s="67">
        <f t="shared" si="99"/>
        <v>34.982122887831046</v>
      </c>
      <c r="BD112" s="93">
        <f t="shared" si="100"/>
        <v>3339364.8084202772</v>
      </c>
      <c r="BE112" s="1">
        <v>1446600</v>
      </c>
      <c r="BF112" s="1">
        <f t="shared" si="101"/>
        <v>0</v>
      </c>
      <c r="BG112" s="1">
        <f t="shared" si="102"/>
        <v>1892764.8084202772</v>
      </c>
      <c r="BH112" s="87">
        <f t="shared" si="103"/>
        <v>1.3675066096657056E-3</v>
      </c>
      <c r="BI112" s="1">
        <f t="shared" si="104"/>
        <v>-683.00242844745685</v>
      </c>
      <c r="BJ112" s="93">
        <f t="shared" si="105"/>
        <v>3338681.8059918298</v>
      </c>
      <c r="BK112" s="91">
        <v>8</v>
      </c>
      <c r="BL112" s="5">
        <f t="shared" si="106"/>
        <v>0</v>
      </c>
      <c r="BM112" s="139">
        <v>1215</v>
      </c>
      <c r="BN112" s="32">
        <f t="shared" si="107"/>
        <v>0</v>
      </c>
      <c r="BO112" s="46">
        <f t="shared" si="108"/>
        <v>3338681.8059918298</v>
      </c>
      <c r="BP112" s="5">
        <f t="shared" si="109"/>
        <v>3338681.8059918298</v>
      </c>
      <c r="BQ112" s="96">
        <f t="shared" si="110"/>
        <v>1.1855670550834645E-3</v>
      </c>
      <c r="BR112" s="67">
        <f t="shared" si="111"/>
        <v>6981.7659423341584</v>
      </c>
      <c r="BS112" s="97">
        <f t="shared" si="113"/>
        <v>3345664</v>
      </c>
      <c r="BT112" s="99">
        <f t="shared" si="112"/>
        <v>423.66265670507789</v>
      </c>
    </row>
    <row r="113" spans="1:72" ht="15.6" x14ac:dyDescent="0.3">
      <c r="A113" s="3" t="s">
        <v>415</v>
      </c>
      <c r="B113" s="13" t="s">
        <v>116</v>
      </c>
      <c r="C113" s="36">
        <v>6843</v>
      </c>
      <c r="D113" s="25">
        <v>0</v>
      </c>
      <c r="E113" s="28">
        <v>0</v>
      </c>
      <c r="F113" s="4">
        <v>0</v>
      </c>
      <c r="G113" s="28">
        <v>0</v>
      </c>
      <c r="H113" s="28">
        <v>0</v>
      </c>
      <c r="I113" s="4">
        <v>0</v>
      </c>
      <c r="J113" s="28">
        <f t="shared" si="65"/>
        <v>0</v>
      </c>
      <c r="K113" s="49">
        <f t="shared" si="66"/>
        <v>0</v>
      </c>
      <c r="L113" s="39">
        <v>2101</v>
      </c>
      <c r="M113" s="40">
        <f t="shared" si="67"/>
        <v>6.7608095723538559E-4</v>
      </c>
      <c r="N113" s="1">
        <f t="shared" si="68"/>
        <v>77251.84599934677</v>
      </c>
      <c r="O113" s="43">
        <v>684</v>
      </c>
      <c r="P113" s="43">
        <v>144</v>
      </c>
      <c r="Q113" s="43">
        <f t="shared" si="69"/>
        <v>756</v>
      </c>
      <c r="R113" s="44">
        <f t="shared" si="70"/>
        <v>8.0710336367799992E-4</v>
      </c>
      <c r="S113" s="32">
        <f t="shared" si="71"/>
        <v>92223.015733749839</v>
      </c>
      <c r="T113" s="46">
        <f t="shared" si="72"/>
        <v>169474.86173309659</v>
      </c>
      <c r="U113" s="5">
        <f t="shared" si="73"/>
        <v>24.766164216439659</v>
      </c>
      <c r="V113" s="59">
        <v>37075166.070000008</v>
      </c>
      <c r="W113" s="58">
        <f t="shared" si="74"/>
        <v>1.2630192650139083</v>
      </c>
      <c r="X113" s="44">
        <f t="shared" si="75"/>
        <v>7.7487088259738947E-4</v>
      </c>
      <c r="Y113" s="100">
        <f t="shared" si="76"/>
        <v>5417.9696142042976</v>
      </c>
      <c r="Z113" s="32">
        <f t="shared" si="77"/>
        <v>420567.76149354177</v>
      </c>
      <c r="AA113" s="63">
        <v>6460373.5379999997</v>
      </c>
      <c r="AB113" s="58">
        <f t="shared" si="78"/>
        <v>7.2482881561824639</v>
      </c>
      <c r="AC113" s="58">
        <f t="shared" si="79"/>
        <v>1.2432739880459062E-3</v>
      </c>
      <c r="AD113" s="105">
        <f t="shared" si="80"/>
        <v>944.08498290223577</v>
      </c>
      <c r="AE113" s="5">
        <f t="shared" si="81"/>
        <v>397772.04993902252</v>
      </c>
      <c r="AF113" s="46">
        <f t="shared" si="82"/>
        <v>818339.81143256428</v>
      </c>
      <c r="AG113" s="67">
        <f t="shared" si="83"/>
        <v>119.58787248758794</v>
      </c>
      <c r="AH113" s="70">
        <v>2818.9731000000002</v>
      </c>
      <c r="AI113" s="40">
        <f t="shared" si="84"/>
        <v>3.0019766546828881E-3</v>
      </c>
      <c r="AJ113" s="5">
        <f t="shared" si="85"/>
        <v>514531.96622185205</v>
      </c>
      <c r="AK113" s="46">
        <f t="shared" si="86"/>
        <v>514531.96622185205</v>
      </c>
      <c r="AL113" s="5">
        <f t="shared" si="87"/>
        <v>75.190993164087686</v>
      </c>
      <c r="AM113" s="74">
        <v>540.97222222222217</v>
      </c>
      <c r="AN113" s="44">
        <f t="shared" si="88"/>
        <v>6.0181494408328008E-4</v>
      </c>
      <c r="AO113" s="5">
        <f t="shared" si="89"/>
        <v>17191.043973986023</v>
      </c>
      <c r="AP113" s="108">
        <v>5</v>
      </c>
      <c r="AQ113" s="77">
        <f t="shared" si="90"/>
        <v>5.6627279247989761E-4</v>
      </c>
      <c r="AR113" s="32">
        <f t="shared" si="91"/>
        <v>48528.933907282291</v>
      </c>
      <c r="AS113" s="36">
        <v>39.666666666666664</v>
      </c>
      <c r="AT113" s="81">
        <f t="shared" si="92"/>
        <v>7.1257165012731933E-4</v>
      </c>
      <c r="AU113" s="6">
        <f t="shared" si="93"/>
        <v>81421.425629609395</v>
      </c>
      <c r="AV113" s="110">
        <v>23.027777777777779</v>
      </c>
      <c r="AW113" s="77">
        <f t="shared" si="94"/>
        <v>6.129507850058481E-4</v>
      </c>
      <c r="AX113" s="73">
        <f t="shared" si="95"/>
        <v>70038.327720513611</v>
      </c>
      <c r="AY113" s="86">
        <v>10</v>
      </c>
      <c r="AZ113" s="77">
        <f t="shared" si="96"/>
        <v>1.0789232346118574E-4</v>
      </c>
      <c r="BA113" s="73">
        <f t="shared" si="97"/>
        <v>9246.2493411015803</v>
      </c>
      <c r="BB113" s="46">
        <f t="shared" si="98"/>
        <v>226425.9805724929</v>
      </c>
      <c r="BC113" s="67">
        <f t="shared" si="99"/>
        <v>33.08870094585604</v>
      </c>
      <c r="BD113" s="93">
        <f t="shared" si="100"/>
        <v>1728772.6199600056</v>
      </c>
      <c r="BE113" s="1">
        <v>737308</v>
      </c>
      <c r="BF113" s="1">
        <f t="shared" si="101"/>
        <v>0</v>
      </c>
      <c r="BG113" s="1">
        <f t="shared" si="102"/>
        <v>991464.61996000563</v>
      </c>
      <c r="BH113" s="87">
        <f t="shared" si="103"/>
        <v>7.1632482546872751E-4</v>
      </c>
      <c r="BI113" s="1">
        <f t="shared" si="104"/>
        <v>-357.76909003163189</v>
      </c>
      <c r="BJ113" s="93">
        <f t="shared" si="105"/>
        <v>1728414.8508699739</v>
      </c>
      <c r="BK113" s="91">
        <v>7.5</v>
      </c>
      <c r="BL113" s="5">
        <f t="shared" si="106"/>
        <v>0</v>
      </c>
      <c r="BM113" s="139">
        <v>787</v>
      </c>
      <c r="BN113" s="32">
        <f t="shared" si="107"/>
        <v>0</v>
      </c>
      <c r="BO113" s="46">
        <f t="shared" si="108"/>
        <v>1728414.8508699739</v>
      </c>
      <c r="BP113" s="5">
        <f t="shared" si="109"/>
        <v>1728414.8508699739</v>
      </c>
      <c r="BQ113" s="96">
        <f t="shared" si="110"/>
        <v>6.1376070670493088E-4</v>
      </c>
      <c r="BR113" s="67">
        <f t="shared" si="111"/>
        <v>3614.4168990203216</v>
      </c>
      <c r="BS113" s="97">
        <f t="shared" si="113"/>
        <v>1732029</v>
      </c>
      <c r="BT113" s="99">
        <f t="shared" si="112"/>
        <v>253.10960105217009</v>
      </c>
    </row>
    <row r="114" spans="1:72" ht="15.6" x14ac:dyDescent="0.3">
      <c r="A114" s="3" t="s">
        <v>378</v>
      </c>
      <c r="B114" s="13" t="s">
        <v>79</v>
      </c>
      <c r="C114" s="36">
        <v>11509</v>
      </c>
      <c r="D114" s="25">
        <v>0</v>
      </c>
      <c r="E114" s="28">
        <v>0</v>
      </c>
      <c r="F114" s="4">
        <v>0</v>
      </c>
      <c r="G114" s="28">
        <v>0</v>
      </c>
      <c r="H114" s="28">
        <v>0</v>
      </c>
      <c r="I114" s="4">
        <v>0</v>
      </c>
      <c r="J114" s="28">
        <f t="shared" si="65"/>
        <v>0</v>
      </c>
      <c r="K114" s="49">
        <f t="shared" si="66"/>
        <v>0</v>
      </c>
      <c r="L114" s="39">
        <v>2892</v>
      </c>
      <c r="M114" s="40">
        <f t="shared" si="67"/>
        <v>9.3061691019739889E-4</v>
      </c>
      <c r="N114" s="1">
        <f t="shared" si="68"/>
        <v>106336.19163736832</v>
      </c>
      <c r="O114" s="43">
        <v>0</v>
      </c>
      <c r="P114" s="43">
        <v>616.5</v>
      </c>
      <c r="Q114" s="43">
        <f t="shared" si="69"/>
        <v>308.25</v>
      </c>
      <c r="R114" s="44">
        <f t="shared" si="70"/>
        <v>3.2908678816632737E-4</v>
      </c>
      <c r="S114" s="32">
        <f t="shared" si="71"/>
        <v>37602.836772392046</v>
      </c>
      <c r="T114" s="46">
        <f t="shared" si="72"/>
        <v>143939.02840976036</v>
      </c>
      <c r="U114" s="5">
        <f t="shared" si="73"/>
        <v>12.506649440417096</v>
      </c>
      <c r="V114" s="59">
        <v>67687962</v>
      </c>
      <c r="W114" s="58">
        <f t="shared" si="74"/>
        <v>1.9568779600721322</v>
      </c>
      <c r="X114" s="44">
        <f t="shared" si="75"/>
        <v>1.2005578965098164E-3</v>
      </c>
      <c r="Y114" s="100">
        <f t="shared" si="76"/>
        <v>5881.3069771483188</v>
      </c>
      <c r="Z114" s="32">
        <f t="shared" si="77"/>
        <v>651613.00859058718</v>
      </c>
      <c r="AA114" s="63">
        <v>18912967.344000001</v>
      </c>
      <c r="AB114" s="58">
        <f t="shared" si="78"/>
        <v>7.0035060385181191</v>
      </c>
      <c r="AC114" s="58">
        <f t="shared" si="79"/>
        <v>1.2012873516052327E-3</v>
      </c>
      <c r="AD114" s="105">
        <f t="shared" si="80"/>
        <v>1643.3197796507081</v>
      </c>
      <c r="AE114" s="5">
        <f t="shared" si="81"/>
        <v>384338.88025347248</v>
      </c>
      <c r="AF114" s="46">
        <f t="shared" si="82"/>
        <v>1035951.8888440597</v>
      </c>
      <c r="AG114" s="67">
        <f t="shared" si="83"/>
        <v>90.012328511952362</v>
      </c>
      <c r="AH114" s="70">
        <v>1424.1319000000001</v>
      </c>
      <c r="AI114" s="40">
        <f t="shared" si="84"/>
        <v>1.5165844317525364E-3</v>
      </c>
      <c r="AJ114" s="5">
        <f t="shared" si="85"/>
        <v>259939.11991081509</v>
      </c>
      <c r="AK114" s="46">
        <f t="shared" si="86"/>
        <v>259939.11991081509</v>
      </c>
      <c r="AL114" s="5">
        <f t="shared" si="87"/>
        <v>22.585725945852385</v>
      </c>
      <c r="AM114" s="74">
        <v>801.38888888888891</v>
      </c>
      <c r="AN114" s="44">
        <f t="shared" si="88"/>
        <v>8.9152046915546245E-4</v>
      </c>
      <c r="AO114" s="5">
        <f t="shared" si="89"/>
        <v>25466.57862128353</v>
      </c>
      <c r="AP114" s="108">
        <v>2.6666666666666665</v>
      </c>
      <c r="AQ114" s="77">
        <f t="shared" si="90"/>
        <v>3.0201215598927867E-4</v>
      </c>
      <c r="AR114" s="32">
        <f t="shared" si="91"/>
        <v>25882.098083883884</v>
      </c>
      <c r="AS114" s="36">
        <v>34.75</v>
      </c>
      <c r="AT114" s="81">
        <f t="shared" si="92"/>
        <v>6.242486934938911E-4</v>
      </c>
      <c r="AU114" s="6">
        <f t="shared" si="93"/>
        <v>71329.274133502346</v>
      </c>
      <c r="AV114" s="110">
        <v>26.611111111111111</v>
      </c>
      <c r="AW114" s="77">
        <f t="shared" si="94"/>
        <v>7.083315464844421E-4</v>
      </c>
      <c r="AX114" s="73">
        <f t="shared" si="95"/>
        <v>80936.933602234072</v>
      </c>
      <c r="AY114" s="86">
        <v>157</v>
      </c>
      <c r="AZ114" s="77">
        <f t="shared" si="96"/>
        <v>1.693909478340616E-3</v>
      </c>
      <c r="BA114" s="73">
        <f t="shared" si="97"/>
        <v>145166.1146552948</v>
      </c>
      <c r="BB114" s="46">
        <f t="shared" si="98"/>
        <v>348780.99909619859</v>
      </c>
      <c r="BC114" s="67">
        <f t="shared" si="99"/>
        <v>30.305065522304162</v>
      </c>
      <c r="BD114" s="93">
        <f t="shared" si="100"/>
        <v>1788611.0362608335</v>
      </c>
      <c r="BE114" s="1">
        <v>1009729</v>
      </c>
      <c r="BF114" s="1">
        <f t="shared" si="101"/>
        <v>0</v>
      </c>
      <c r="BG114" s="1">
        <f t="shared" si="102"/>
        <v>778882.0362608335</v>
      </c>
      <c r="BH114" s="87">
        <f t="shared" si="103"/>
        <v>5.6273570176187926E-4</v>
      </c>
      <c r="BI114" s="1">
        <f t="shared" si="104"/>
        <v>-281.05886155197726</v>
      </c>
      <c r="BJ114" s="93">
        <f t="shared" si="105"/>
        <v>1788329.9773992815</v>
      </c>
      <c r="BK114" s="91">
        <v>6.8</v>
      </c>
      <c r="BL114" s="5">
        <f t="shared" si="106"/>
        <v>0</v>
      </c>
      <c r="BM114" s="139">
        <v>693</v>
      </c>
      <c r="BN114" s="32">
        <f t="shared" si="107"/>
        <v>0</v>
      </c>
      <c r="BO114" s="46">
        <f t="shared" si="108"/>
        <v>1788329.9773992815</v>
      </c>
      <c r="BP114" s="5">
        <f t="shared" si="109"/>
        <v>1788329.9773992815</v>
      </c>
      <c r="BQ114" s="96">
        <f t="shared" si="110"/>
        <v>6.3503658869728575E-4</v>
      </c>
      <c r="BR114" s="67">
        <f t="shared" si="111"/>
        <v>3739.70987814826</v>
      </c>
      <c r="BS114" s="97">
        <f t="shared" si="113"/>
        <v>1792070</v>
      </c>
      <c r="BT114" s="99">
        <f t="shared" si="112"/>
        <v>155.71031366756452</v>
      </c>
    </row>
    <row r="115" spans="1:72" ht="15.6" x14ac:dyDescent="0.3">
      <c r="A115" s="3" t="s">
        <v>586</v>
      </c>
      <c r="B115" s="13" t="s">
        <v>289</v>
      </c>
      <c r="C115" s="36">
        <v>9740</v>
      </c>
      <c r="D115" s="25">
        <v>0</v>
      </c>
      <c r="E115" s="28">
        <v>0</v>
      </c>
      <c r="F115" s="4">
        <v>0</v>
      </c>
      <c r="G115" s="28">
        <v>0</v>
      </c>
      <c r="H115" s="28">
        <v>0</v>
      </c>
      <c r="I115" s="4">
        <v>0</v>
      </c>
      <c r="J115" s="28">
        <f t="shared" si="65"/>
        <v>0</v>
      </c>
      <c r="K115" s="49">
        <f t="shared" si="66"/>
        <v>0</v>
      </c>
      <c r="L115" s="39">
        <v>3855</v>
      </c>
      <c r="M115" s="40">
        <f t="shared" si="67"/>
        <v>1.2405007568502672E-3</v>
      </c>
      <c r="N115" s="1">
        <f t="shared" si="68"/>
        <v>141744.81976557913</v>
      </c>
      <c r="O115" s="43">
        <v>496</v>
      </c>
      <c r="P115" s="43">
        <v>135.5</v>
      </c>
      <c r="Q115" s="43">
        <f t="shared" si="69"/>
        <v>563.75</v>
      </c>
      <c r="R115" s="44">
        <f t="shared" si="70"/>
        <v>6.0185783237231801E-4</v>
      </c>
      <c r="S115" s="32">
        <f t="shared" si="71"/>
        <v>68770.800423150082</v>
      </c>
      <c r="T115" s="46">
        <f t="shared" si="72"/>
        <v>210515.6201887292</v>
      </c>
      <c r="U115" s="5">
        <f t="shared" si="73"/>
        <v>21.613513366399303</v>
      </c>
      <c r="V115" s="59">
        <v>36757437.229999997</v>
      </c>
      <c r="W115" s="58">
        <f t="shared" si="74"/>
        <v>2.5809089846604634</v>
      </c>
      <c r="X115" s="44">
        <f t="shared" si="75"/>
        <v>1.5834051611440488E-3</v>
      </c>
      <c r="Y115" s="100">
        <f t="shared" si="76"/>
        <v>3773.8641919917859</v>
      </c>
      <c r="Z115" s="32">
        <f t="shared" si="77"/>
        <v>859406.61743213225</v>
      </c>
      <c r="AA115" s="63">
        <v>8685501.6150000002</v>
      </c>
      <c r="AB115" s="58">
        <f t="shared" si="78"/>
        <v>10.922524018205481</v>
      </c>
      <c r="AC115" s="58">
        <f t="shared" si="79"/>
        <v>1.8735030538291526E-3</v>
      </c>
      <c r="AD115" s="105">
        <f t="shared" si="80"/>
        <v>891.73527874743331</v>
      </c>
      <c r="AE115" s="5">
        <f t="shared" si="81"/>
        <v>599407.01523076056</v>
      </c>
      <c r="AF115" s="46">
        <f t="shared" si="82"/>
        <v>1458813.6326628928</v>
      </c>
      <c r="AG115" s="67">
        <f t="shared" si="83"/>
        <v>149.7755269674428</v>
      </c>
      <c r="AH115" s="70">
        <v>2251.0533999999998</v>
      </c>
      <c r="AI115" s="40">
        <f t="shared" si="84"/>
        <v>2.3971884496679094E-3</v>
      </c>
      <c r="AJ115" s="5">
        <f t="shared" si="85"/>
        <v>410872.64435846696</v>
      </c>
      <c r="AK115" s="46">
        <f t="shared" si="86"/>
        <v>410872.64435846696</v>
      </c>
      <c r="AL115" s="5">
        <f t="shared" si="87"/>
        <v>42.184049728795372</v>
      </c>
      <c r="AM115" s="74">
        <v>1293.1111111111111</v>
      </c>
      <c r="AN115" s="44">
        <f t="shared" si="88"/>
        <v>1.4385463043370915E-3</v>
      </c>
      <c r="AO115" s="5">
        <f t="shared" si="89"/>
        <v>41092.553482772651</v>
      </c>
      <c r="AP115" s="108">
        <v>5.666666666666667</v>
      </c>
      <c r="AQ115" s="77">
        <f t="shared" si="90"/>
        <v>6.4177583147721729E-4</v>
      </c>
      <c r="AR115" s="32">
        <f t="shared" si="91"/>
        <v>54999.45842825326</v>
      </c>
      <c r="AS115" s="36">
        <v>91.75</v>
      </c>
      <c r="AT115" s="81">
        <f t="shared" si="92"/>
        <v>1.6481961907356694E-3</v>
      </c>
      <c r="AU115" s="6">
        <f t="shared" si="93"/>
        <v>188329.8101222688</v>
      </c>
      <c r="AV115" s="110">
        <v>18.888888888888889</v>
      </c>
      <c r="AW115" s="77">
        <f t="shared" si="94"/>
        <v>5.0278230856933264E-4</v>
      </c>
      <c r="AX115" s="73">
        <f t="shared" si="95"/>
        <v>57450.015500541936</v>
      </c>
      <c r="AY115" s="86">
        <v>180</v>
      </c>
      <c r="AZ115" s="77">
        <f t="shared" si="96"/>
        <v>1.9420618223013433E-3</v>
      </c>
      <c r="BA115" s="73">
        <f t="shared" si="97"/>
        <v>166432.48813982843</v>
      </c>
      <c r="BB115" s="46">
        <f t="shared" si="98"/>
        <v>508304.32567366509</v>
      </c>
      <c r="BC115" s="67">
        <f t="shared" si="99"/>
        <v>52.187302430561097</v>
      </c>
      <c r="BD115" s="93">
        <f t="shared" si="100"/>
        <v>2588506.2228837539</v>
      </c>
      <c r="BE115" s="1">
        <v>1195656</v>
      </c>
      <c r="BF115" s="1">
        <f t="shared" si="101"/>
        <v>0</v>
      </c>
      <c r="BG115" s="1">
        <f t="shared" si="102"/>
        <v>1392850.2228837539</v>
      </c>
      <c r="BH115" s="87">
        <f t="shared" si="103"/>
        <v>1.006322538116923E-3</v>
      </c>
      <c r="BI115" s="1">
        <f t="shared" si="104"/>
        <v>-502.60871316979308</v>
      </c>
      <c r="BJ115" s="93">
        <f t="shared" si="105"/>
        <v>2588003.6141705844</v>
      </c>
      <c r="BK115" s="91">
        <v>8.5</v>
      </c>
      <c r="BL115" s="5">
        <f t="shared" si="106"/>
        <v>0</v>
      </c>
      <c r="BM115" s="139">
        <v>913</v>
      </c>
      <c r="BN115" s="32">
        <f t="shared" si="107"/>
        <v>0</v>
      </c>
      <c r="BO115" s="46">
        <f t="shared" si="108"/>
        <v>2588003.6141705844</v>
      </c>
      <c r="BP115" s="5">
        <f t="shared" si="109"/>
        <v>2588003.6141705844</v>
      </c>
      <c r="BQ115" s="96">
        <f t="shared" si="110"/>
        <v>9.1900097154843719E-4</v>
      </c>
      <c r="BR115" s="67">
        <f t="shared" si="111"/>
        <v>5411.9669204852989</v>
      </c>
      <c r="BS115" s="97">
        <f t="shared" si="113"/>
        <v>2593416</v>
      </c>
      <c r="BT115" s="99">
        <f t="shared" si="112"/>
        <v>266.26447638603696</v>
      </c>
    </row>
    <row r="116" spans="1:72" ht="15.6" x14ac:dyDescent="0.3">
      <c r="A116" s="3" t="s">
        <v>416</v>
      </c>
      <c r="B116" s="13" t="s">
        <v>117</v>
      </c>
      <c r="C116" s="36">
        <v>10148</v>
      </c>
      <c r="D116" s="25">
        <v>0</v>
      </c>
      <c r="E116" s="28">
        <v>0</v>
      </c>
      <c r="F116" s="4">
        <v>0</v>
      </c>
      <c r="G116" s="28">
        <v>0</v>
      </c>
      <c r="H116" s="28">
        <v>0</v>
      </c>
      <c r="I116" s="4">
        <v>0</v>
      </c>
      <c r="J116" s="28">
        <f t="shared" si="65"/>
        <v>0</v>
      </c>
      <c r="K116" s="49">
        <f t="shared" si="66"/>
        <v>0</v>
      </c>
      <c r="L116" s="39">
        <v>2597</v>
      </c>
      <c r="M116" s="40">
        <f t="shared" si="67"/>
        <v>8.3568883671599067E-4</v>
      </c>
      <c r="N116" s="1">
        <f t="shared" si="68"/>
        <v>95489.311785008831</v>
      </c>
      <c r="O116" s="43">
        <v>0</v>
      </c>
      <c r="P116" s="43">
        <v>350</v>
      </c>
      <c r="Q116" s="43">
        <f t="shared" si="69"/>
        <v>175</v>
      </c>
      <c r="R116" s="44">
        <f t="shared" si="70"/>
        <v>1.8682948233287035E-4</v>
      </c>
      <c r="S116" s="32">
        <f t="shared" si="71"/>
        <v>21347.920308738387</v>
      </c>
      <c r="T116" s="46">
        <f t="shared" si="72"/>
        <v>116837.23209374721</v>
      </c>
      <c r="U116" s="5">
        <f t="shared" si="73"/>
        <v>11.513325984799685</v>
      </c>
      <c r="V116" s="59">
        <v>58869410.789999999</v>
      </c>
      <c r="W116" s="58">
        <f t="shared" si="74"/>
        <v>1.7493279212078217</v>
      </c>
      <c r="X116" s="44">
        <f t="shared" si="75"/>
        <v>1.073224540437738E-3</v>
      </c>
      <c r="Y116" s="100">
        <f t="shared" si="76"/>
        <v>5801.085020693733</v>
      </c>
      <c r="Z116" s="32">
        <f t="shared" si="77"/>
        <v>582501.74666371592</v>
      </c>
      <c r="AA116" s="63">
        <v>10497244.896</v>
      </c>
      <c r="AB116" s="58">
        <f t="shared" si="78"/>
        <v>9.8103745335351284</v>
      </c>
      <c r="AC116" s="58">
        <f t="shared" si="79"/>
        <v>1.6827398701207454E-3</v>
      </c>
      <c r="AD116" s="105">
        <f t="shared" si="80"/>
        <v>1034.4151454473788</v>
      </c>
      <c r="AE116" s="5">
        <f t="shared" si="81"/>
        <v>538374.40024309326</v>
      </c>
      <c r="AF116" s="46">
        <f t="shared" si="82"/>
        <v>1120876.1469068092</v>
      </c>
      <c r="AG116" s="67">
        <f t="shared" si="83"/>
        <v>110.45291159901549</v>
      </c>
      <c r="AH116" s="70">
        <v>3024.7748000000001</v>
      </c>
      <c r="AI116" s="40">
        <f t="shared" si="84"/>
        <v>3.2211386959574402E-3</v>
      </c>
      <c r="AJ116" s="5">
        <f t="shared" si="85"/>
        <v>552095.8412913942</v>
      </c>
      <c r="AK116" s="46">
        <f t="shared" si="86"/>
        <v>552095.8412913942</v>
      </c>
      <c r="AL116" s="5">
        <f t="shared" si="87"/>
        <v>54.404399023590287</v>
      </c>
      <c r="AM116" s="74">
        <v>680.72222222222217</v>
      </c>
      <c r="AN116" s="44">
        <f t="shared" si="88"/>
        <v>7.5728251705801594E-4</v>
      </c>
      <c r="AO116" s="5">
        <f t="shared" si="89"/>
        <v>21632.026887111755</v>
      </c>
      <c r="AP116" s="108">
        <v>0.66666666666666663</v>
      </c>
      <c r="AQ116" s="77">
        <f t="shared" si="90"/>
        <v>7.5503038997319668E-5</v>
      </c>
      <c r="AR116" s="32">
        <f t="shared" si="91"/>
        <v>6470.524520970971</v>
      </c>
      <c r="AS116" s="36">
        <v>30.916666666666668</v>
      </c>
      <c r="AT116" s="81">
        <f t="shared" si="92"/>
        <v>5.5538672730511658E-4</v>
      </c>
      <c r="AU116" s="6">
        <f t="shared" si="93"/>
        <v>63460.817034842621</v>
      </c>
      <c r="AV116" s="110">
        <v>24.277777777777779</v>
      </c>
      <c r="AW116" s="77">
        <f t="shared" si="94"/>
        <v>6.4622314366117163E-4</v>
      </c>
      <c r="AX116" s="73">
        <f t="shared" si="95"/>
        <v>73840.166981578892</v>
      </c>
      <c r="AY116" s="86">
        <v>42</v>
      </c>
      <c r="AZ116" s="77">
        <f t="shared" si="96"/>
        <v>4.5314775853698007E-4</v>
      </c>
      <c r="BA116" s="73">
        <f t="shared" si="97"/>
        <v>38834.247232626636</v>
      </c>
      <c r="BB116" s="46">
        <f t="shared" si="98"/>
        <v>204237.78265713085</v>
      </c>
      <c r="BC116" s="67">
        <f t="shared" si="99"/>
        <v>20.125914727742497</v>
      </c>
      <c r="BD116" s="93">
        <f t="shared" si="100"/>
        <v>1994047.0029490816</v>
      </c>
      <c r="BE116" s="1">
        <v>1108967</v>
      </c>
      <c r="BF116" s="1">
        <f t="shared" si="101"/>
        <v>0</v>
      </c>
      <c r="BG116" s="1">
        <f t="shared" si="102"/>
        <v>885080.00294908159</v>
      </c>
      <c r="BH116" s="87">
        <f t="shared" si="103"/>
        <v>6.3946283697338246E-4</v>
      </c>
      <c r="BI116" s="1">
        <f t="shared" si="104"/>
        <v>-319.3802994937534</v>
      </c>
      <c r="BJ116" s="93">
        <f t="shared" si="105"/>
        <v>1993727.6226495879</v>
      </c>
      <c r="BK116" s="91">
        <v>7</v>
      </c>
      <c r="BL116" s="5">
        <f t="shared" si="106"/>
        <v>0</v>
      </c>
      <c r="BM116" s="139">
        <v>818.64</v>
      </c>
      <c r="BN116" s="32">
        <f t="shared" si="107"/>
        <v>0</v>
      </c>
      <c r="BO116" s="46">
        <f t="shared" si="108"/>
        <v>1993727.6226495879</v>
      </c>
      <c r="BP116" s="5">
        <f t="shared" si="109"/>
        <v>1993727.6226495879</v>
      </c>
      <c r="BQ116" s="96">
        <f t="shared" si="110"/>
        <v>7.0797336301446059E-4</v>
      </c>
      <c r="BR116" s="67">
        <f t="shared" si="111"/>
        <v>4169.232176940136</v>
      </c>
      <c r="BS116" s="97">
        <f t="shared" si="113"/>
        <v>1997897</v>
      </c>
      <c r="BT116" s="99">
        <f t="shared" si="112"/>
        <v>196.8759361450532</v>
      </c>
    </row>
    <row r="117" spans="1:72" ht="15.6" x14ac:dyDescent="0.3">
      <c r="A117" s="2" t="s">
        <v>476</v>
      </c>
      <c r="B117" s="13" t="s">
        <v>177</v>
      </c>
      <c r="C117" s="36">
        <v>9925</v>
      </c>
      <c r="D117" s="25">
        <v>0</v>
      </c>
      <c r="E117" s="28">
        <v>0</v>
      </c>
      <c r="F117" s="4">
        <v>0</v>
      </c>
      <c r="G117" s="28">
        <v>0</v>
      </c>
      <c r="H117" s="28">
        <v>0</v>
      </c>
      <c r="I117" s="4">
        <v>0</v>
      </c>
      <c r="J117" s="28">
        <f t="shared" si="65"/>
        <v>0</v>
      </c>
      <c r="K117" s="49">
        <f t="shared" si="66"/>
        <v>0</v>
      </c>
      <c r="L117" s="39">
        <v>6516</v>
      </c>
      <c r="M117" s="40">
        <f t="shared" si="67"/>
        <v>2.0967841586605296E-3</v>
      </c>
      <c r="N117" s="1">
        <f t="shared" si="68"/>
        <v>239587.35294228632</v>
      </c>
      <c r="O117" s="43">
        <v>163</v>
      </c>
      <c r="P117" s="43">
        <v>623.5</v>
      </c>
      <c r="Q117" s="43">
        <f t="shared" si="69"/>
        <v>474.75</v>
      </c>
      <c r="R117" s="44">
        <f t="shared" si="70"/>
        <v>5.0684169564302968E-4</v>
      </c>
      <c r="S117" s="32">
        <f t="shared" si="71"/>
        <v>57913.858094705996</v>
      </c>
      <c r="T117" s="46">
        <f t="shared" si="72"/>
        <v>297501.21103699232</v>
      </c>
      <c r="U117" s="5">
        <f t="shared" si="73"/>
        <v>29.974933101963963</v>
      </c>
      <c r="V117" s="59">
        <v>39578719.540000007</v>
      </c>
      <c r="W117" s="58">
        <f t="shared" si="74"/>
        <v>2.4888532561152177</v>
      </c>
      <c r="X117" s="44">
        <f t="shared" si="75"/>
        <v>1.5269283475261547E-3</v>
      </c>
      <c r="Y117" s="100">
        <f t="shared" si="76"/>
        <v>3987.7803062972298</v>
      </c>
      <c r="Z117" s="32">
        <f t="shared" si="77"/>
        <v>828753.34652853699</v>
      </c>
      <c r="AA117" s="63">
        <v>10725980.310000001</v>
      </c>
      <c r="AB117" s="58">
        <f t="shared" si="78"/>
        <v>9.1838342186924997</v>
      </c>
      <c r="AC117" s="58">
        <f t="shared" si="79"/>
        <v>1.5752715604838673E-3</v>
      </c>
      <c r="AD117" s="105">
        <f t="shared" si="80"/>
        <v>1080.7033057934509</v>
      </c>
      <c r="AE117" s="5">
        <f t="shared" si="81"/>
        <v>503991.07827322651</v>
      </c>
      <c r="AF117" s="46">
        <f t="shared" si="82"/>
        <v>1332744.4248017636</v>
      </c>
      <c r="AG117" s="67">
        <f t="shared" si="83"/>
        <v>134.28155413619785</v>
      </c>
      <c r="AH117" s="70">
        <v>2773.9672999999998</v>
      </c>
      <c r="AI117" s="40">
        <f t="shared" si="84"/>
        <v>2.9540491448654558E-3</v>
      </c>
      <c r="AJ117" s="5">
        <f t="shared" si="85"/>
        <v>506317.30012043111</v>
      </c>
      <c r="AK117" s="46">
        <f t="shared" si="86"/>
        <v>506317.30012043111</v>
      </c>
      <c r="AL117" s="5">
        <f t="shared" si="87"/>
        <v>51.014337543620265</v>
      </c>
      <c r="AM117" s="74">
        <v>1241.0277777777778</v>
      </c>
      <c r="AN117" s="44">
        <f t="shared" si="88"/>
        <v>1.380605199322655E-3</v>
      </c>
      <c r="AO117" s="5">
        <f t="shared" si="89"/>
        <v>39437.446553313152</v>
      </c>
      <c r="AP117" s="108">
        <v>5.333333333333333</v>
      </c>
      <c r="AQ117" s="77">
        <f t="shared" si="90"/>
        <v>6.0402431197855734E-4</v>
      </c>
      <c r="AR117" s="32">
        <f t="shared" si="91"/>
        <v>51764.196167767768</v>
      </c>
      <c r="AS117" s="36">
        <v>35.166666666666664</v>
      </c>
      <c r="AT117" s="81">
        <f t="shared" si="92"/>
        <v>6.3173368981875788E-4</v>
      </c>
      <c r="AU117" s="6">
        <f t="shared" si="93"/>
        <v>72184.541209443618</v>
      </c>
      <c r="AV117" s="110">
        <v>9.9722222222222214</v>
      </c>
      <c r="AW117" s="77">
        <f t="shared" si="94"/>
        <v>2.6543948349469173E-4</v>
      </c>
      <c r="AX117" s="73">
        <f t="shared" si="95"/>
        <v>30330.228771609633</v>
      </c>
      <c r="AY117" s="86">
        <v>55</v>
      </c>
      <c r="AZ117" s="77">
        <f t="shared" si="96"/>
        <v>5.934077790365216E-4</v>
      </c>
      <c r="BA117" s="73">
        <f t="shared" si="97"/>
        <v>50854.371376058691</v>
      </c>
      <c r="BB117" s="46">
        <f t="shared" si="98"/>
        <v>244570.78407819287</v>
      </c>
      <c r="BC117" s="67">
        <f t="shared" si="99"/>
        <v>24.641892602336814</v>
      </c>
      <c r="BD117" s="93">
        <f t="shared" si="100"/>
        <v>2381133.7200373798</v>
      </c>
      <c r="BE117" s="1">
        <v>1275738</v>
      </c>
      <c r="BF117" s="1">
        <f t="shared" si="101"/>
        <v>0</v>
      </c>
      <c r="BG117" s="1">
        <f t="shared" si="102"/>
        <v>1105395.7200373798</v>
      </c>
      <c r="BH117" s="87">
        <f t="shared" si="103"/>
        <v>7.9863908432919724E-4</v>
      </c>
      <c r="BI117" s="1">
        <f t="shared" si="104"/>
        <v>-398.88102199611205</v>
      </c>
      <c r="BJ117" s="93">
        <f t="shared" si="105"/>
        <v>2380734.8390153837</v>
      </c>
      <c r="BK117" s="91">
        <v>8</v>
      </c>
      <c r="BL117" s="5">
        <f t="shared" si="106"/>
        <v>0</v>
      </c>
      <c r="BM117" s="139">
        <v>1133</v>
      </c>
      <c r="BN117" s="32">
        <f t="shared" si="107"/>
        <v>0</v>
      </c>
      <c r="BO117" s="46">
        <f t="shared" si="108"/>
        <v>2380734.8390153837</v>
      </c>
      <c r="BP117" s="5">
        <f t="shared" si="109"/>
        <v>2380734.8390153837</v>
      </c>
      <c r="BQ117" s="96">
        <f t="shared" si="110"/>
        <v>8.4539975835989608E-4</v>
      </c>
      <c r="BR117" s="67">
        <f t="shared" si="111"/>
        <v>4978.5317627260811</v>
      </c>
      <c r="BS117" s="97">
        <f t="shared" si="113"/>
        <v>2385713</v>
      </c>
      <c r="BT117" s="99">
        <f t="shared" si="112"/>
        <v>240.37410579345089</v>
      </c>
    </row>
    <row r="118" spans="1:72" ht="15.6" x14ac:dyDescent="0.3">
      <c r="A118" s="2" t="s">
        <v>352</v>
      </c>
      <c r="B118" s="13" t="s">
        <v>53</v>
      </c>
      <c r="C118" s="36">
        <v>21560</v>
      </c>
      <c r="D118" s="25">
        <v>0</v>
      </c>
      <c r="E118" s="28">
        <v>0</v>
      </c>
      <c r="F118" s="4">
        <v>0</v>
      </c>
      <c r="G118" s="28">
        <v>0</v>
      </c>
      <c r="H118" s="28">
        <v>0</v>
      </c>
      <c r="I118" s="4">
        <v>0</v>
      </c>
      <c r="J118" s="28">
        <f t="shared" si="65"/>
        <v>0</v>
      </c>
      <c r="K118" s="49">
        <f t="shared" si="66"/>
        <v>0</v>
      </c>
      <c r="L118" s="39">
        <v>11299</v>
      </c>
      <c r="M118" s="40">
        <f t="shared" si="67"/>
        <v>3.6359061093777351E-3</v>
      </c>
      <c r="N118" s="1">
        <f t="shared" si="68"/>
        <v>415453.8828874912</v>
      </c>
      <c r="O118" s="43">
        <v>3892</v>
      </c>
      <c r="P118" s="43">
        <v>1837</v>
      </c>
      <c r="Q118" s="43">
        <f t="shared" si="69"/>
        <v>4810.5</v>
      </c>
      <c r="R118" s="44">
        <f t="shared" si="70"/>
        <v>5.1356755700701301E-3</v>
      </c>
      <c r="S118" s="32">
        <f t="shared" si="71"/>
        <v>586823.83225820574</v>
      </c>
      <c r="T118" s="46">
        <f t="shared" si="72"/>
        <v>1002277.7151456969</v>
      </c>
      <c r="U118" s="5">
        <f t="shared" si="73"/>
        <v>46.487834654253099</v>
      </c>
      <c r="V118" s="59">
        <v>73558174.069999993</v>
      </c>
      <c r="W118" s="58">
        <f t="shared" si="74"/>
        <v>6.3192650698160548</v>
      </c>
      <c r="X118" s="44">
        <f t="shared" si="75"/>
        <v>3.8769119661538174E-3</v>
      </c>
      <c r="Y118" s="100">
        <f t="shared" si="76"/>
        <v>3411.7891498144709</v>
      </c>
      <c r="Z118" s="32">
        <f t="shared" si="77"/>
        <v>2104226.9411999839</v>
      </c>
      <c r="AA118" s="63">
        <v>32859493.397999998</v>
      </c>
      <c r="AB118" s="58">
        <f t="shared" si="78"/>
        <v>14.146097578859576</v>
      </c>
      <c r="AC118" s="58">
        <f t="shared" si="79"/>
        <v>2.4264315619342419E-3</v>
      </c>
      <c r="AD118" s="105">
        <f t="shared" si="80"/>
        <v>1524.0952410946195</v>
      </c>
      <c r="AE118" s="5">
        <f t="shared" si="81"/>
        <v>776310.50412653713</v>
      </c>
      <c r="AF118" s="46">
        <f t="shared" si="82"/>
        <v>2880537.4453265211</v>
      </c>
      <c r="AG118" s="67">
        <f t="shared" si="83"/>
        <v>133.60563290011694</v>
      </c>
      <c r="AH118" s="70">
        <v>8030.1841999999997</v>
      </c>
      <c r="AI118" s="40">
        <f t="shared" si="84"/>
        <v>8.5514918539674554E-3</v>
      </c>
      <c r="AJ118" s="5">
        <f t="shared" si="85"/>
        <v>1465706.2408824158</v>
      </c>
      <c r="AK118" s="46">
        <f t="shared" si="86"/>
        <v>1465706.2408824158</v>
      </c>
      <c r="AL118" s="5">
        <f t="shared" si="87"/>
        <v>67.982664233878282</v>
      </c>
      <c r="AM118" s="74">
        <v>2066.3333333333335</v>
      </c>
      <c r="AN118" s="44">
        <f t="shared" si="88"/>
        <v>2.2987322239007468E-3</v>
      </c>
      <c r="AO118" s="5">
        <f t="shared" si="89"/>
        <v>65664.050276604496</v>
      </c>
      <c r="AP118" s="108">
        <v>30</v>
      </c>
      <c r="AQ118" s="77">
        <f t="shared" si="90"/>
        <v>3.3976367548793854E-3</v>
      </c>
      <c r="AR118" s="32">
        <f t="shared" si="91"/>
        <v>291173.60344369372</v>
      </c>
      <c r="AS118" s="36">
        <v>137.33333333333334</v>
      </c>
      <c r="AT118" s="81">
        <f t="shared" si="92"/>
        <v>2.4670547886760973E-3</v>
      </c>
      <c r="AU118" s="6">
        <f t="shared" si="93"/>
        <v>281896.02823024429</v>
      </c>
      <c r="AV118" s="110">
        <v>50.666666666666664</v>
      </c>
      <c r="AW118" s="77">
        <f t="shared" si="94"/>
        <v>1.3486396041624451E-3</v>
      </c>
      <c r="AX118" s="73">
        <f t="shared" si="95"/>
        <v>154101.21804851247</v>
      </c>
      <c r="AY118" s="86">
        <v>211</v>
      </c>
      <c r="AZ118" s="77">
        <f t="shared" si="96"/>
        <v>2.2765280250310192E-3</v>
      </c>
      <c r="BA118" s="73">
        <f t="shared" si="97"/>
        <v>195095.86109724335</v>
      </c>
      <c r="BB118" s="46">
        <f t="shared" si="98"/>
        <v>987930.76109629835</v>
      </c>
      <c r="BC118" s="67">
        <f t="shared" si="99"/>
        <v>45.822391516525897</v>
      </c>
      <c r="BD118" s="93">
        <f t="shared" si="100"/>
        <v>6336452.162450932</v>
      </c>
      <c r="BE118" s="1">
        <v>2916072</v>
      </c>
      <c r="BF118" s="1">
        <f t="shared" si="101"/>
        <v>0</v>
      </c>
      <c r="BG118" s="1">
        <f t="shared" si="102"/>
        <v>3420380.162450932</v>
      </c>
      <c r="BH118" s="87">
        <f t="shared" si="103"/>
        <v>2.4711958183673724E-3</v>
      </c>
      <c r="BI118" s="1">
        <f t="shared" si="104"/>
        <v>-1234.2410144011776</v>
      </c>
      <c r="BJ118" s="93">
        <f t="shared" si="105"/>
        <v>6335217.9214365305</v>
      </c>
      <c r="BK118" s="91">
        <v>6</v>
      </c>
      <c r="BL118" s="5">
        <f t="shared" si="106"/>
        <v>0</v>
      </c>
      <c r="BM118" s="139">
        <v>881.61</v>
      </c>
      <c r="BN118" s="32">
        <f t="shared" si="107"/>
        <v>0</v>
      </c>
      <c r="BO118" s="46">
        <f t="shared" si="108"/>
        <v>6335217.9214365305</v>
      </c>
      <c r="BP118" s="5">
        <f t="shared" si="109"/>
        <v>6335217.9214365305</v>
      </c>
      <c r="BQ118" s="96">
        <f t="shared" si="110"/>
        <v>2.2496380580353738E-3</v>
      </c>
      <c r="BR118" s="67">
        <f t="shared" si="111"/>
        <v>13248.045573486677</v>
      </c>
      <c r="BS118" s="97">
        <f t="shared" si="113"/>
        <v>6348466</v>
      </c>
      <c r="BT118" s="99">
        <f t="shared" si="112"/>
        <v>294.4557513914657</v>
      </c>
    </row>
    <row r="119" spans="1:72" ht="15.6" x14ac:dyDescent="0.3">
      <c r="A119" s="3" t="s">
        <v>543</v>
      </c>
      <c r="B119" s="13" t="s">
        <v>246</v>
      </c>
      <c r="C119" s="36">
        <v>2009</v>
      </c>
      <c r="D119" s="25">
        <v>0</v>
      </c>
      <c r="E119" s="28">
        <v>0</v>
      </c>
      <c r="F119" s="4">
        <v>0</v>
      </c>
      <c r="G119" s="28">
        <v>0</v>
      </c>
      <c r="H119" s="28">
        <v>0</v>
      </c>
      <c r="I119" s="4">
        <v>0</v>
      </c>
      <c r="J119" s="28">
        <f t="shared" si="65"/>
        <v>0</v>
      </c>
      <c r="K119" s="49">
        <f t="shared" si="66"/>
        <v>0</v>
      </c>
      <c r="L119" s="39">
        <v>545</v>
      </c>
      <c r="M119" s="40">
        <f t="shared" si="67"/>
        <v>1.7537559338090677E-4</v>
      </c>
      <c r="N119" s="1">
        <f t="shared" si="68"/>
        <v>20039.150913681096</v>
      </c>
      <c r="O119" s="43">
        <v>0</v>
      </c>
      <c r="P119" s="43">
        <v>0</v>
      </c>
      <c r="Q119" s="43">
        <f t="shared" si="69"/>
        <v>0</v>
      </c>
      <c r="R119" s="44">
        <f t="shared" si="70"/>
        <v>0</v>
      </c>
      <c r="S119" s="32">
        <f t="shared" si="71"/>
        <v>0</v>
      </c>
      <c r="T119" s="46">
        <f t="shared" si="72"/>
        <v>20039.150913681096</v>
      </c>
      <c r="U119" s="5">
        <f t="shared" si="73"/>
        <v>9.9746893547441999</v>
      </c>
      <c r="V119" s="59">
        <v>10466649.01</v>
      </c>
      <c r="W119" s="58">
        <f t="shared" si="74"/>
        <v>0.38561348490274827</v>
      </c>
      <c r="X119" s="44">
        <f t="shared" si="75"/>
        <v>2.3657648752076422E-4</v>
      </c>
      <c r="Y119" s="100">
        <f t="shared" si="76"/>
        <v>5209.8800447984067</v>
      </c>
      <c r="Z119" s="32">
        <f t="shared" si="77"/>
        <v>128403.90058934424</v>
      </c>
      <c r="AA119" s="63">
        <v>1650394.44</v>
      </c>
      <c r="AB119" s="58">
        <f t="shared" si="78"/>
        <v>2.445525083082563</v>
      </c>
      <c r="AC119" s="58">
        <f t="shared" si="79"/>
        <v>4.1947252335946113E-4</v>
      </c>
      <c r="AD119" s="105">
        <f t="shared" si="80"/>
        <v>821.50046789447481</v>
      </c>
      <c r="AE119" s="5">
        <f t="shared" si="81"/>
        <v>134205.69167705171</v>
      </c>
      <c r="AF119" s="46">
        <f t="shared" si="82"/>
        <v>262609.59226639592</v>
      </c>
      <c r="AG119" s="67">
        <f t="shared" si="83"/>
        <v>130.71657156117269</v>
      </c>
      <c r="AH119" s="70">
        <v>923.36620000000005</v>
      </c>
      <c r="AI119" s="40">
        <f t="shared" si="84"/>
        <v>9.8330976486552869E-4</v>
      </c>
      <c r="AJ119" s="5">
        <f t="shared" si="85"/>
        <v>168537.05572032591</v>
      </c>
      <c r="AK119" s="46">
        <f t="shared" si="86"/>
        <v>168537.05572032591</v>
      </c>
      <c r="AL119" s="5">
        <f t="shared" si="87"/>
        <v>83.891018277912352</v>
      </c>
      <c r="AM119" s="74">
        <v>192.58333333333334</v>
      </c>
      <c r="AN119" s="44">
        <f t="shared" si="88"/>
        <v>2.1424302990138028E-4</v>
      </c>
      <c r="AO119" s="5">
        <f t="shared" si="89"/>
        <v>6119.9233823694531</v>
      </c>
      <c r="AP119" s="108">
        <v>0</v>
      </c>
      <c r="AQ119" s="77">
        <f t="shared" si="90"/>
        <v>0</v>
      </c>
      <c r="AR119" s="32">
        <f t="shared" si="91"/>
        <v>0</v>
      </c>
      <c r="AS119" s="36">
        <v>5.583333333333333</v>
      </c>
      <c r="AT119" s="81">
        <f t="shared" si="92"/>
        <v>1.0029895075321511E-4</v>
      </c>
      <c r="AU119" s="6">
        <f t="shared" si="93"/>
        <v>11460.578817613086</v>
      </c>
      <c r="AV119" s="110">
        <v>1.4166666666666667</v>
      </c>
      <c r="AW119" s="77">
        <f t="shared" si="94"/>
        <v>3.7708673142699945E-5</v>
      </c>
      <c r="AX119" s="73">
        <f t="shared" si="95"/>
        <v>4308.7511625406451</v>
      </c>
      <c r="AY119" s="86">
        <v>0</v>
      </c>
      <c r="AZ119" s="77">
        <f t="shared" si="96"/>
        <v>0</v>
      </c>
      <c r="BA119" s="73">
        <f t="shared" si="97"/>
        <v>0</v>
      </c>
      <c r="BB119" s="46">
        <f t="shared" si="98"/>
        <v>21889.253362523184</v>
      </c>
      <c r="BC119" s="67">
        <f t="shared" si="99"/>
        <v>10.895596497024981</v>
      </c>
      <c r="BD119" s="93">
        <f t="shared" si="100"/>
        <v>473075.05226292607</v>
      </c>
      <c r="BE119" s="1">
        <v>243231</v>
      </c>
      <c r="BF119" s="1">
        <f t="shared" si="101"/>
        <v>0</v>
      </c>
      <c r="BG119" s="1">
        <f t="shared" si="102"/>
        <v>229844.05226292607</v>
      </c>
      <c r="BH119" s="87">
        <f t="shared" si="103"/>
        <v>1.660603891532782E-4</v>
      </c>
      <c r="BI119" s="1">
        <f t="shared" si="104"/>
        <v>-82.939013427031824</v>
      </c>
      <c r="BJ119" s="93">
        <f t="shared" si="105"/>
        <v>472992.11324949906</v>
      </c>
      <c r="BK119" s="91">
        <v>7</v>
      </c>
      <c r="BL119" s="5">
        <f t="shared" si="106"/>
        <v>0</v>
      </c>
      <c r="BM119" s="139">
        <v>755</v>
      </c>
      <c r="BN119" s="32">
        <f t="shared" si="107"/>
        <v>0</v>
      </c>
      <c r="BO119" s="46">
        <f t="shared" si="108"/>
        <v>472992.11324949906</v>
      </c>
      <c r="BP119" s="5">
        <f t="shared" si="109"/>
        <v>472992.11324949906</v>
      </c>
      <c r="BQ119" s="96">
        <f t="shared" si="110"/>
        <v>1.6795966173731425E-4</v>
      </c>
      <c r="BR119" s="67">
        <f t="shared" si="111"/>
        <v>989.10900144824859</v>
      </c>
      <c r="BS119" s="97">
        <f t="shared" si="113"/>
        <v>473981</v>
      </c>
      <c r="BT119" s="99">
        <f t="shared" si="112"/>
        <v>235.92882030861125</v>
      </c>
    </row>
    <row r="120" spans="1:72" ht="15.6" x14ac:dyDescent="0.3">
      <c r="A120" s="2" t="s">
        <v>579</v>
      </c>
      <c r="B120" s="13" t="s">
        <v>282</v>
      </c>
      <c r="C120" s="36">
        <v>30498</v>
      </c>
      <c r="D120" s="25">
        <v>0</v>
      </c>
      <c r="E120" s="28">
        <v>0</v>
      </c>
      <c r="F120" s="4">
        <v>0</v>
      </c>
      <c r="G120" s="28">
        <v>0</v>
      </c>
      <c r="H120" s="28">
        <v>0</v>
      </c>
      <c r="I120" s="4">
        <v>0</v>
      </c>
      <c r="J120" s="28">
        <f t="shared" si="65"/>
        <v>0</v>
      </c>
      <c r="K120" s="49">
        <f t="shared" si="66"/>
        <v>0</v>
      </c>
      <c r="L120" s="39">
        <v>11965</v>
      </c>
      <c r="M120" s="40">
        <f t="shared" si="67"/>
        <v>3.8502183023899992E-3</v>
      </c>
      <c r="N120" s="1">
        <f t="shared" si="68"/>
        <v>439942.09299485199</v>
      </c>
      <c r="O120" s="43">
        <v>1424</v>
      </c>
      <c r="P120" s="43">
        <v>1507</v>
      </c>
      <c r="Q120" s="43">
        <f t="shared" si="69"/>
        <v>2177.5</v>
      </c>
      <c r="R120" s="44">
        <f t="shared" si="70"/>
        <v>2.3246925587418581E-3</v>
      </c>
      <c r="S120" s="32">
        <f t="shared" si="71"/>
        <v>265629.1226987305</v>
      </c>
      <c r="T120" s="46">
        <f t="shared" si="72"/>
        <v>705571.21569358255</v>
      </c>
      <c r="U120" s="5">
        <f t="shared" si="73"/>
        <v>23.134999530906374</v>
      </c>
      <c r="V120" s="59">
        <v>90674356.810000002</v>
      </c>
      <c r="W120" s="58">
        <f t="shared" si="74"/>
        <v>10.257894698376521</v>
      </c>
      <c r="X120" s="44">
        <f t="shared" si="75"/>
        <v>6.2932879479352744E-3</v>
      </c>
      <c r="Y120" s="100">
        <f t="shared" si="76"/>
        <v>2973.1246904715063</v>
      </c>
      <c r="Z120" s="32">
        <f t="shared" si="77"/>
        <v>3415735.5556133785</v>
      </c>
      <c r="AA120" s="63">
        <v>29795434.065000001</v>
      </c>
      <c r="AB120" s="58">
        <f t="shared" si="78"/>
        <v>31.21713219451297</v>
      </c>
      <c r="AC120" s="58">
        <f t="shared" si="79"/>
        <v>5.3545675340906486E-3</v>
      </c>
      <c r="AD120" s="105">
        <f t="shared" si="80"/>
        <v>976.96354072398196</v>
      </c>
      <c r="AE120" s="5">
        <f t="shared" si="81"/>
        <v>1713135.901700801</v>
      </c>
      <c r="AF120" s="46">
        <f t="shared" si="82"/>
        <v>5128871.4573141793</v>
      </c>
      <c r="AG120" s="67">
        <f t="shared" si="83"/>
        <v>168.17074750194044</v>
      </c>
      <c r="AH120" s="70">
        <v>5184.8991999999998</v>
      </c>
      <c r="AI120" s="40">
        <f t="shared" si="84"/>
        <v>5.5214951697424791E-3</v>
      </c>
      <c r="AJ120" s="5">
        <f t="shared" si="85"/>
        <v>946371.70536962838</v>
      </c>
      <c r="AK120" s="46">
        <f t="shared" si="86"/>
        <v>946371.70536962838</v>
      </c>
      <c r="AL120" s="5">
        <f t="shared" si="87"/>
        <v>31.030615298368037</v>
      </c>
      <c r="AM120" s="74">
        <v>4542</v>
      </c>
      <c r="AN120" s="44">
        <f t="shared" si="88"/>
        <v>5.0528351803309527E-3</v>
      </c>
      <c r="AO120" s="5">
        <f t="shared" si="89"/>
        <v>144335.91693321709</v>
      </c>
      <c r="AP120" s="108">
        <v>44</v>
      </c>
      <c r="AQ120" s="77">
        <f t="shared" si="90"/>
        <v>4.9832005738230985E-3</v>
      </c>
      <c r="AR120" s="32">
        <f t="shared" si="91"/>
        <v>427054.61838408408</v>
      </c>
      <c r="AS120" s="36">
        <v>314.58333333333331</v>
      </c>
      <c r="AT120" s="81">
        <f t="shared" si="92"/>
        <v>5.651172225274434E-3</v>
      </c>
      <c r="AU120" s="6">
        <f t="shared" si="93"/>
        <v>645726.64233566273</v>
      </c>
      <c r="AV120" s="110">
        <v>118</v>
      </c>
      <c r="AW120" s="77">
        <f t="shared" si="94"/>
        <v>3.1409106570625366E-3</v>
      </c>
      <c r="AX120" s="73">
        <f t="shared" si="95"/>
        <v>358893.62624456192</v>
      </c>
      <c r="AY120" s="86">
        <v>296</v>
      </c>
      <c r="AZ120" s="77">
        <f t="shared" si="96"/>
        <v>3.1936127744510976E-3</v>
      </c>
      <c r="BA120" s="73">
        <f t="shared" si="97"/>
        <v>273688.98049660673</v>
      </c>
      <c r="BB120" s="46">
        <f t="shared" si="98"/>
        <v>1849699.7843941324</v>
      </c>
      <c r="BC120" s="67">
        <f t="shared" si="99"/>
        <v>60.649871611060803</v>
      </c>
      <c r="BD120" s="93">
        <f t="shared" si="100"/>
        <v>8630514.162771523</v>
      </c>
      <c r="BE120" s="1">
        <v>5030851</v>
      </c>
      <c r="BF120" s="1">
        <f t="shared" si="101"/>
        <v>0</v>
      </c>
      <c r="BG120" s="1">
        <f t="shared" si="102"/>
        <v>3599663.162771523</v>
      </c>
      <c r="BH120" s="87">
        <f t="shared" si="103"/>
        <v>2.6007262739466521E-3</v>
      </c>
      <c r="BI120" s="1">
        <f t="shared" si="104"/>
        <v>-1298.9351190535715</v>
      </c>
      <c r="BJ120" s="93">
        <f t="shared" si="105"/>
        <v>8629215.2276524696</v>
      </c>
      <c r="BK120" s="91">
        <v>8</v>
      </c>
      <c r="BL120" s="5">
        <f t="shared" si="106"/>
        <v>0</v>
      </c>
      <c r="BM120" s="139">
        <v>929</v>
      </c>
      <c r="BN120" s="32">
        <f t="shared" si="107"/>
        <v>0</v>
      </c>
      <c r="BO120" s="46">
        <f t="shared" si="108"/>
        <v>8629215.2276524696</v>
      </c>
      <c r="BP120" s="5">
        <f t="shared" si="109"/>
        <v>8629215.2276524696</v>
      </c>
      <c r="BQ120" s="96">
        <f t="shared" si="110"/>
        <v>3.0642372887314203E-3</v>
      </c>
      <c r="BR120" s="67">
        <f t="shared" si="111"/>
        <v>18045.194027586451</v>
      </c>
      <c r="BS120" s="97">
        <f t="shared" si="113"/>
        <v>8647260</v>
      </c>
      <c r="BT120" s="99">
        <f t="shared" si="112"/>
        <v>283.53531379106829</v>
      </c>
    </row>
    <row r="121" spans="1:72" ht="15.6" x14ac:dyDescent="0.3">
      <c r="A121" s="2" t="s">
        <v>445</v>
      </c>
      <c r="B121" s="13" t="s">
        <v>146</v>
      </c>
      <c r="C121" s="36">
        <v>10214</v>
      </c>
      <c r="D121" s="25">
        <v>0</v>
      </c>
      <c r="E121" s="28">
        <v>0</v>
      </c>
      <c r="F121" s="4">
        <v>0</v>
      </c>
      <c r="G121" s="28">
        <v>0</v>
      </c>
      <c r="H121" s="28">
        <v>0</v>
      </c>
      <c r="I121" s="4">
        <v>0</v>
      </c>
      <c r="J121" s="28">
        <f t="shared" si="65"/>
        <v>0</v>
      </c>
      <c r="K121" s="49">
        <f t="shared" si="66"/>
        <v>0</v>
      </c>
      <c r="L121" s="39">
        <v>3276</v>
      </c>
      <c r="M121" s="40">
        <f t="shared" si="67"/>
        <v>1.0541843007630287E-3</v>
      </c>
      <c r="N121" s="1">
        <f t="shared" si="68"/>
        <v>120455.51998755832</v>
      </c>
      <c r="O121" s="43">
        <v>100</v>
      </c>
      <c r="P121" s="43">
        <v>161.5</v>
      </c>
      <c r="Q121" s="43">
        <f t="shared" si="69"/>
        <v>180.75</v>
      </c>
      <c r="R121" s="44">
        <f t="shared" si="70"/>
        <v>1.9296816532380753E-4</v>
      </c>
      <c r="S121" s="32">
        <f t="shared" si="71"/>
        <v>22049.351976025508</v>
      </c>
      <c r="T121" s="46">
        <f t="shared" si="72"/>
        <v>142504.87196358384</v>
      </c>
      <c r="U121" s="5">
        <f t="shared" si="73"/>
        <v>13.951916189894638</v>
      </c>
      <c r="V121" s="59">
        <v>30874415.679999996</v>
      </c>
      <c r="W121" s="58">
        <f t="shared" si="74"/>
        <v>3.3790370992375007</v>
      </c>
      <c r="X121" s="44">
        <f t="shared" si="75"/>
        <v>2.0730621708978064E-3</v>
      </c>
      <c r="Y121" s="100">
        <f t="shared" si="76"/>
        <v>3022.7546191501856</v>
      </c>
      <c r="Z121" s="32">
        <f t="shared" si="77"/>
        <v>1125172.1238110308</v>
      </c>
      <c r="AA121" s="63">
        <v>7570499.841</v>
      </c>
      <c r="AB121" s="58">
        <f t="shared" si="78"/>
        <v>13.780569076165442</v>
      </c>
      <c r="AC121" s="58">
        <f t="shared" si="79"/>
        <v>2.3637337125252946E-3</v>
      </c>
      <c r="AD121" s="105">
        <f t="shared" si="80"/>
        <v>741.18854914822793</v>
      </c>
      <c r="AE121" s="5">
        <f t="shared" si="81"/>
        <v>756251.00611889106</v>
      </c>
      <c r="AF121" s="46">
        <f t="shared" si="82"/>
        <v>1881423.1299299218</v>
      </c>
      <c r="AG121" s="67">
        <f t="shared" si="83"/>
        <v>184.20042392108104</v>
      </c>
      <c r="AH121" s="70">
        <v>4748.4435999999996</v>
      </c>
      <c r="AI121" s="40">
        <f t="shared" si="84"/>
        <v>5.0567055192113639E-3</v>
      </c>
      <c r="AJ121" s="5">
        <f t="shared" si="85"/>
        <v>866707.8171131073</v>
      </c>
      <c r="AK121" s="46">
        <f t="shared" si="86"/>
        <v>866707.8171131073</v>
      </c>
      <c r="AL121" s="5">
        <f t="shared" si="87"/>
        <v>84.854887126797266</v>
      </c>
      <c r="AM121" s="74">
        <v>1627.6111111111111</v>
      </c>
      <c r="AN121" s="44">
        <f t="shared" si="88"/>
        <v>1.8106672571818081E-3</v>
      </c>
      <c r="AO121" s="5">
        <f t="shared" si="89"/>
        <v>51722.312226533351</v>
      </c>
      <c r="AP121" s="108">
        <v>13.666666666666666</v>
      </c>
      <c r="AQ121" s="77">
        <f t="shared" si="90"/>
        <v>1.5478122994450534E-3</v>
      </c>
      <c r="AR121" s="32">
        <f t="shared" si="91"/>
        <v>132645.75267990492</v>
      </c>
      <c r="AS121" s="36">
        <v>60.5</v>
      </c>
      <c r="AT121" s="81">
        <f t="shared" si="92"/>
        <v>1.0868214663706593E-3</v>
      </c>
      <c r="AU121" s="6">
        <f t="shared" si="93"/>
        <v>124184.77942667315</v>
      </c>
      <c r="AV121" s="110">
        <v>13.388888888888889</v>
      </c>
      <c r="AW121" s="77">
        <f t="shared" si="94"/>
        <v>3.5638393048590929E-4</v>
      </c>
      <c r="AX121" s="73">
        <f t="shared" si="95"/>
        <v>40721.92275185472</v>
      </c>
      <c r="AY121" s="86">
        <v>51</v>
      </c>
      <c r="AZ121" s="77">
        <f t="shared" si="96"/>
        <v>5.5025084965204724E-4</v>
      </c>
      <c r="BA121" s="73">
        <f t="shared" si="97"/>
        <v>47155.871639618053</v>
      </c>
      <c r="BB121" s="46">
        <f t="shared" si="98"/>
        <v>396430.63872458419</v>
      </c>
      <c r="BC121" s="67">
        <f t="shared" si="99"/>
        <v>38.812476867494048</v>
      </c>
      <c r="BD121" s="93">
        <f t="shared" si="100"/>
        <v>3287066.4577311971</v>
      </c>
      <c r="BE121" s="1">
        <v>1448864</v>
      </c>
      <c r="BF121" s="1">
        <f t="shared" si="101"/>
        <v>0</v>
      </c>
      <c r="BG121" s="1">
        <f t="shared" si="102"/>
        <v>1838202.4577311971</v>
      </c>
      <c r="BH121" s="87">
        <f t="shared" si="103"/>
        <v>1.3280857714959126E-3</v>
      </c>
      <c r="BI121" s="1">
        <f t="shared" si="104"/>
        <v>-663.3136547251969</v>
      </c>
      <c r="BJ121" s="93">
        <f t="shared" si="105"/>
        <v>3286403.1440764721</v>
      </c>
      <c r="BK121" s="91">
        <v>7.5</v>
      </c>
      <c r="BL121" s="5">
        <f t="shared" si="106"/>
        <v>0</v>
      </c>
      <c r="BM121" s="139">
        <v>1244</v>
      </c>
      <c r="BN121" s="32">
        <f t="shared" si="107"/>
        <v>0</v>
      </c>
      <c r="BO121" s="46">
        <f t="shared" si="108"/>
        <v>3286403.1440764721</v>
      </c>
      <c r="BP121" s="5">
        <f t="shared" si="109"/>
        <v>3286403.1440764721</v>
      </c>
      <c r="BQ121" s="96">
        <f t="shared" si="110"/>
        <v>1.167002884296221E-3</v>
      </c>
      <c r="BR121" s="67">
        <f t="shared" si="111"/>
        <v>6872.4421425589298</v>
      </c>
      <c r="BS121" s="97">
        <f t="shared" si="113"/>
        <v>3293276</v>
      </c>
      <c r="BT121" s="99">
        <f t="shared" si="112"/>
        <v>322.42764832582731</v>
      </c>
    </row>
    <row r="122" spans="1:72" ht="15.6" x14ac:dyDescent="0.3">
      <c r="A122" s="2" t="s">
        <v>311</v>
      </c>
      <c r="B122" s="13" t="s">
        <v>12</v>
      </c>
      <c r="C122" s="36">
        <v>8287</v>
      </c>
      <c r="D122" s="25">
        <v>0</v>
      </c>
      <c r="E122" s="28">
        <v>0</v>
      </c>
      <c r="F122" s="4">
        <v>0</v>
      </c>
      <c r="G122" s="28">
        <v>0</v>
      </c>
      <c r="H122" s="28">
        <v>0</v>
      </c>
      <c r="I122" s="4">
        <v>0</v>
      </c>
      <c r="J122" s="28">
        <f t="shared" si="65"/>
        <v>0</v>
      </c>
      <c r="K122" s="49">
        <f t="shared" si="66"/>
        <v>0</v>
      </c>
      <c r="L122" s="39">
        <v>2579</v>
      </c>
      <c r="M122" s="40">
        <f t="shared" si="67"/>
        <v>8.2989661528322671E-4</v>
      </c>
      <c r="N122" s="1">
        <f t="shared" si="68"/>
        <v>94827.468268593671</v>
      </c>
      <c r="O122" s="43">
        <v>714</v>
      </c>
      <c r="P122" s="43">
        <v>828</v>
      </c>
      <c r="Q122" s="43">
        <f t="shared" si="69"/>
        <v>1128</v>
      </c>
      <c r="R122" s="44">
        <f t="shared" si="70"/>
        <v>1.2042494632655873E-3</v>
      </c>
      <c r="S122" s="32">
        <f t="shared" si="71"/>
        <v>137602.59490432515</v>
      </c>
      <c r="T122" s="46">
        <f t="shared" si="72"/>
        <v>232430.0631729188</v>
      </c>
      <c r="U122" s="5">
        <f t="shared" si="73"/>
        <v>28.047551969701797</v>
      </c>
      <c r="V122" s="59">
        <v>58993289.689999998</v>
      </c>
      <c r="W122" s="58">
        <f t="shared" si="74"/>
        <v>1.1641047543012515</v>
      </c>
      <c r="X122" s="44">
        <f t="shared" si="75"/>
        <v>7.141861596159381E-4</v>
      </c>
      <c r="Y122" s="100">
        <f t="shared" si="76"/>
        <v>7118.7751526487264</v>
      </c>
      <c r="Z122" s="32">
        <f t="shared" si="77"/>
        <v>387630.61199630669</v>
      </c>
      <c r="AA122" s="63">
        <v>10483492.23</v>
      </c>
      <c r="AB122" s="58">
        <f t="shared" si="78"/>
        <v>6.5507149233609914</v>
      </c>
      <c r="AC122" s="58">
        <f t="shared" si="79"/>
        <v>1.1236216458050308E-3</v>
      </c>
      <c r="AD122" s="105">
        <f t="shared" si="80"/>
        <v>1265.052760950887</v>
      </c>
      <c r="AE122" s="5">
        <f t="shared" si="81"/>
        <v>359490.57866979402</v>
      </c>
      <c r="AF122" s="46">
        <f t="shared" si="82"/>
        <v>747121.19066610071</v>
      </c>
      <c r="AG122" s="67">
        <f t="shared" si="83"/>
        <v>90.155809178967147</v>
      </c>
      <c r="AH122" s="70">
        <v>293.50060000000002</v>
      </c>
      <c r="AI122" s="40">
        <f t="shared" si="84"/>
        <v>3.1255422385386387E-4</v>
      </c>
      <c r="AJ122" s="5">
        <f t="shared" si="85"/>
        <v>53571.082606390723</v>
      </c>
      <c r="AK122" s="46">
        <f t="shared" si="86"/>
        <v>53571.082606390723</v>
      </c>
      <c r="AL122" s="5">
        <f t="shared" si="87"/>
        <v>6.4644723791952119</v>
      </c>
      <c r="AM122" s="74">
        <v>528.33333333333337</v>
      </c>
      <c r="AN122" s="44">
        <f t="shared" si="88"/>
        <v>5.8775456926644357E-4</v>
      </c>
      <c r="AO122" s="5">
        <f t="shared" si="89"/>
        <v>16789.404692437187</v>
      </c>
      <c r="AP122" s="108">
        <v>2.3333333333333335</v>
      </c>
      <c r="AQ122" s="77">
        <f t="shared" si="90"/>
        <v>2.6426063649061889E-4</v>
      </c>
      <c r="AR122" s="32">
        <f t="shared" si="91"/>
        <v>22646.8358233984</v>
      </c>
      <c r="AS122" s="36">
        <v>23.25</v>
      </c>
      <c r="AT122" s="81">
        <f t="shared" si="92"/>
        <v>4.1766279492756742E-4</v>
      </c>
      <c r="AU122" s="6">
        <f t="shared" si="93"/>
        <v>47723.90283752315</v>
      </c>
      <c r="AV122" s="110">
        <v>19.666666666666668</v>
      </c>
      <c r="AW122" s="77">
        <f t="shared" si="94"/>
        <v>5.2348510951042283E-4</v>
      </c>
      <c r="AX122" s="73">
        <f t="shared" si="95"/>
        <v>59815.604374093666</v>
      </c>
      <c r="AY122" s="86">
        <v>54</v>
      </c>
      <c r="AZ122" s="77">
        <f t="shared" si="96"/>
        <v>5.8261854669040293E-4</v>
      </c>
      <c r="BA122" s="73">
        <f t="shared" si="97"/>
        <v>49929.746441948526</v>
      </c>
      <c r="BB122" s="46">
        <f t="shared" si="98"/>
        <v>196905.49416940092</v>
      </c>
      <c r="BC122" s="67">
        <f t="shared" si="99"/>
        <v>23.760769176951964</v>
      </c>
      <c r="BD122" s="93">
        <f t="shared" si="100"/>
        <v>1230027.830614811</v>
      </c>
      <c r="BE122" s="1">
        <v>928588</v>
      </c>
      <c r="BF122" s="1">
        <f t="shared" si="101"/>
        <v>0</v>
      </c>
      <c r="BG122" s="1">
        <f t="shared" si="102"/>
        <v>301439.83061481104</v>
      </c>
      <c r="BH122" s="87">
        <f t="shared" si="103"/>
        <v>2.177877351419636E-4</v>
      </c>
      <c r="BI122" s="1">
        <f t="shared" si="104"/>
        <v>-108.77428374872375</v>
      </c>
      <c r="BJ122" s="93">
        <f t="shared" si="105"/>
        <v>1229919.0563310622</v>
      </c>
      <c r="BK122" s="91">
        <v>7.5</v>
      </c>
      <c r="BL122" s="5">
        <f t="shared" si="106"/>
        <v>0</v>
      </c>
      <c r="BM122" s="139">
        <v>878</v>
      </c>
      <c r="BN122" s="32">
        <f t="shared" si="107"/>
        <v>0</v>
      </c>
      <c r="BO122" s="46">
        <f t="shared" si="108"/>
        <v>1229919.0563310622</v>
      </c>
      <c r="BP122" s="5">
        <f t="shared" si="109"/>
        <v>1229919.0563310622</v>
      </c>
      <c r="BQ122" s="96">
        <f t="shared" si="110"/>
        <v>4.3674467898933983E-4</v>
      </c>
      <c r="BR122" s="67">
        <f t="shared" si="111"/>
        <v>2571.9752520018947</v>
      </c>
      <c r="BS122" s="97">
        <f t="shared" si="113"/>
        <v>1232491</v>
      </c>
      <c r="BT122" s="99">
        <f t="shared" si="112"/>
        <v>148.72583564619282</v>
      </c>
    </row>
    <row r="123" spans="1:72" ht="15.6" x14ac:dyDescent="0.3">
      <c r="A123" s="3" t="s">
        <v>417</v>
      </c>
      <c r="B123" s="13" t="s">
        <v>118</v>
      </c>
      <c r="C123" s="36">
        <v>9981</v>
      </c>
      <c r="D123" s="25">
        <v>0</v>
      </c>
      <c r="E123" s="28">
        <v>0</v>
      </c>
      <c r="F123" s="4">
        <v>0</v>
      </c>
      <c r="G123" s="28">
        <v>0</v>
      </c>
      <c r="H123" s="28">
        <v>0</v>
      </c>
      <c r="I123" s="4">
        <v>0</v>
      </c>
      <c r="J123" s="28">
        <f t="shared" si="65"/>
        <v>0</v>
      </c>
      <c r="K123" s="49">
        <f t="shared" si="66"/>
        <v>0</v>
      </c>
      <c r="L123" s="39">
        <v>2508</v>
      </c>
      <c r="M123" s="40">
        <f t="shared" si="67"/>
        <v>8.0704951963176915E-4</v>
      </c>
      <c r="N123" s="1">
        <f t="shared" si="68"/>
        <v>92216.863287178334</v>
      </c>
      <c r="O123" s="43">
        <v>63</v>
      </c>
      <c r="P123" s="43">
        <v>239</v>
      </c>
      <c r="Q123" s="43">
        <f t="shared" si="69"/>
        <v>182.5</v>
      </c>
      <c r="R123" s="44">
        <f t="shared" si="70"/>
        <v>1.9483646014713623E-4</v>
      </c>
      <c r="S123" s="32">
        <f t="shared" si="71"/>
        <v>22262.831179112891</v>
      </c>
      <c r="T123" s="46">
        <f t="shared" si="72"/>
        <v>114479.69446629123</v>
      </c>
      <c r="U123" s="5">
        <f t="shared" si="73"/>
        <v>11.469761994418517</v>
      </c>
      <c r="V123" s="59">
        <v>59217365.980000012</v>
      </c>
      <c r="W123" s="58">
        <f t="shared" si="74"/>
        <v>1.6822828802220895</v>
      </c>
      <c r="X123" s="44">
        <f t="shared" si="75"/>
        <v>1.0320919532148343E-3</v>
      </c>
      <c r="Y123" s="100">
        <f t="shared" si="76"/>
        <v>5933.0093156998309</v>
      </c>
      <c r="Z123" s="32">
        <f t="shared" si="77"/>
        <v>560176.68513244821</v>
      </c>
      <c r="AA123" s="63">
        <v>12072826.845000001</v>
      </c>
      <c r="AB123" s="58">
        <f t="shared" si="78"/>
        <v>8.2516184717134493</v>
      </c>
      <c r="AC123" s="58">
        <f t="shared" si="79"/>
        <v>1.4153717931881559E-3</v>
      </c>
      <c r="AD123" s="105">
        <f t="shared" si="80"/>
        <v>1209.5808881875564</v>
      </c>
      <c r="AE123" s="5">
        <f t="shared" si="81"/>
        <v>452832.8791686545</v>
      </c>
      <c r="AF123" s="46">
        <f t="shared" si="82"/>
        <v>1013009.5643011027</v>
      </c>
      <c r="AG123" s="67">
        <f t="shared" si="83"/>
        <v>101.49379463992612</v>
      </c>
      <c r="AH123" s="70">
        <v>3112.0749000000001</v>
      </c>
      <c r="AI123" s="40">
        <f t="shared" si="84"/>
        <v>3.3141061890319505E-3</v>
      </c>
      <c r="AJ123" s="5">
        <f t="shared" si="85"/>
        <v>568030.25801369781</v>
      </c>
      <c r="AK123" s="46">
        <f t="shared" si="86"/>
        <v>568030.25801369781</v>
      </c>
      <c r="AL123" s="5">
        <f t="shared" si="87"/>
        <v>56.911156999669153</v>
      </c>
      <c r="AM123" s="74">
        <v>667.58333333333337</v>
      </c>
      <c r="AN123" s="44">
        <f t="shared" si="88"/>
        <v>7.4266590763304087E-4</v>
      </c>
      <c r="AO123" s="5">
        <f t="shared" si="89"/>
        <v>21214.498579040108</v>
      </c>
      <c r="AP123" s="108">
        <v>2.6666666666666665</v>
      </c>
      <c r="AQ123" s="77">
        <f t="shared" si="90"/>
        <v>3.0201215598927867E-4</v>
      </c>
      <c r="AR123" s="32">
        <f t="shared" si="91"/>
        <v>25882.098083883884</v>
      </c>
      <c r="AS123" s="36">
        <v>28.833333333333332</v>
      </c>
      <c r="AT123" s="81">
        <f t="shared" si="92"/>
        <v>5.1796174568078258E-4</v>
      </c>
      <c r="AU123" s="6">
        <f t="shared" si="93"/>
        <v>59184.481655136246</v>
      </c>
      <c r="AV123" s="110">
        <v>17.416666666666668</v>
      </c>
      <c r="AW123" s="77">
        <f t="shared" si="94"/>
        <v>4.635948639308405E-4</v>
      </c>
      <c r="AX123" s="73">
        <f t="shared" si="95"/>
        <v>52972.293704176162</v>
      </c>
      <c r="AY123" s="86">
        <v>54</v>
      </c>
      <c r="AZ123" s="77">
        <f t="shared" si="96"/>
        <v>5.8261854669040293E-4</v>
      </c>
      <c r="BA123" s="73">
        <f t="shared" si="97"/>
        <v>49929.746441948526</v>
      </c>
      <c r="BB123" s="46">
        <f t="shared" si="98"/>
        <v>209183.11846418492</v>
      </c>
      <c r="BC123" s="67">
        <f t="shared" si="99"/>
        <v>20.958132297784282</v>
      </c>
      <c r="BD123" s="93">
        <f t="shared" si="100"/>
        <v>1904702.6352452766</v>
      </c>
      <c r="BE123" s="1">
        <v>1046558</v>
      </c>
      <c r="BF123" s="1">
        <f t="shared" si="101"/>
        <v>0</v>
      </c>
      <c r="BG123" s="1">
        <f t="shared" si="102"/>
        <v>858144.63524527662</v>
      </c>
      <c r="BH123" s="87">
        <f t="shared" si="103"/>
        <v>6.2000226099222201E-4</v>
      </c>
      <c r="BI123" s="1">
        <f t="shared" si="104"/>
        <v>-309.66069699957018</v>
      </c>
      <c r="BJ123" s="93">
        <f t="shared" si="105"/>
        <v>1904392.974548277</v>
      </c>
      <c r="BK123" s="91">
        <v>8</v>
      </c>
      <c r="BL123" s="5">
        <f t="shared" si="106"/>
        <v>0</v>
      </c>
      <c r="BM123" s="139">
        <v>630</v>
      </c>
      <c r="BN123" s="32">
        <f t="shared" si="107"/>
        <v>0</v>
      </c>
      <c r="BO123" s="46">
        <f t="shared" si="108"/>
        <v>1904392.974548277</v>
      </c>
      <c r="BP123" s="5">
        <f t="shared" si="109"/>
        <v>1904392.974548277</v>
      </c>
      <c r="BQ123" s="96">
        <f t="shared" si="110"/>
        <v>6.7625059881563476E-4</v>
      </c>
      <c r="BR123" s="67">
        <f t="shared" si="111"/>
        <v>3982.4178472652384</v>
      </c>
      <c r="BS123" s="97">
        <f t="shared" si="113"/>
        <v>1908375</v>
      </c>
      <c r="BT123" s="99">
        <f t="shared" si="112"/>
        <v>191.20078148482116</v>
      </c>
    </row>
    <row r="124" spans="1:72" ht="15.6" x14ac:dyDescent="0.3">
      <c r="A124" s="3" t="s">
        <v>353</v>
      </c>
      <c r="B124" s="13" t="s">
        <v>54</v>
      </c>
      <c r="C124" s="36">
        <v>10553</v>
      </c>
      <c r="D124" s="25">
        <v>0</v>
      </c>
      <c r="E124" s="28">
        <v>0</v>
      </c>
      <c r="F124" s="4">
        <v>0</v>
      </c>
      <c r="G124" s="28">
        <v>0</v>
      </c>
      <c r="H124" s="28">
        <v>0</v>
      </c>
      <c r="I124" s="4">
        <v>0</v>
      </c>
      <c r="J124" s="28">
        <f t="shared" si="65"/>
        <v>0</v>
      </c>
      <c r="K124" s="49">
        <f t="shared" si="66"/>
        <v>0</v>
      </c>
      <c r="L124" s="39">
        <v>3073</v>
      </c>
      <c r="M124" s="40">
        <f t="shared" si="67"/>
        <v>9.8886091460463578E-4</v>
      </c>
      <c r="N124" s="1">
        <f t="shared" si="68"/>
        <v>112991.39588576516</v>
      </c>
      <c r="O124" s="43">
        <v>0</v>
      </c>
      <c r="P124" s="43">
        <v>0</v>
      </c>
      <c r="Q124" s="43">
        <f t="shared" si="69"/>
        <v>0</v>
      </c>
      <c r="R124" s="44">
        <f t="shared" si="70"/>
        <v>0</v>
      </c>
      <c r="S124" s="32">
        <f t="shared" si="71"/>
        <v>0</v>
      </c>
      <c r="T124" s="46">
        <f t="shared" si="72"/>
        <v>112991.39588576516</v>
      </c>
      <c r="U124" s="5">
        <f t="shared" si="73"/>
        <v>10.707040262083309</v>
      </c>
      <c r="V124" s="59">
        <v>43977325.68999999</v>
      </c>
      <c r="W124" s="58">
        <f t="shared" si="74"/>
        <v>2.5323460954635419</v>
      </c>
      <c r="X124" s="44">
        <f t="shared" si="75"/>
        <v>1.5536114993560924E-3</v>
      </c>
      <c r="Y124" s="100">
        <f t="shared" si="76"/>
        <v>4167.2818809817109</v>
      </c>
      <c r="Z124" s="32">
        <f t="shared" si="77"/>
        <v>843235.85411366203</v>
      </c>
      <c r="AA124" s="63">
        <v>11082539.880000001</v>
      </c>
      <c r="AB124" s="58">
        <f t="shared" si="78"/>
        <v>10.048762305920075</v>
      </c>
      <c r="AC124" s="58">
        <f t="shared" si="79"/>
        <v>1.7236297064639116E-3</v>
      </c>
      <c r="AD124" s="105">
        <f t="shared" si="80"/>
        <v>1050.1790846204872</v>
      </c>
      <c r="AE124" s="5">
        <f t="shared" si="81"/>
        <v>551456.66061391972</v>
      </c>
      <c r="AF124" s="46">
        <f t="shared" si="82"/>
        <v>1394692.5147275818</v>
      </c>
      <c r="AG124" s="67">
        <f t="shared" si="83"/>
        <v>132.16076136904974</v>
      </c>
      <c r="AH124" s="70">
        <v>1011.9494</v>
      </c>
      <c r="AI124" s="40">
        <f t="shared" si="84"/>
        <v>1.0776436548899156E-3</v>
      </c>
      <c r="AJ124" s="5">
        <f t="shared" si="85"/>
        <v>184705.66976996817</v>
      </c>
      <c r="AK124" s="46">
        <f t="shared" si="86"/>
        <v>184705.66976996817</v>
      </c>
      <c r="AL124" s="5">
        <f t="shared" si="87"/>
        <v>17.502669361316041</v>
      </c>
      <c r="AM124" s="74">
        <v>1285.7222222222222</v>
      </c>
      <c r="AN124" s="44">
        <f t="shared" si="88"/>
        <v>1.4303263929057099E-3</v>
      </c>
      <c r="AO124" s="5">
        <f t="shared" si="89"/>
        <v>40857.748979713324</v>
      </c>
      <c r="AP124" s="108">
        <v>7.666666666666667</v>
      </c>
      <c r="AQ124" s="77">
        <f t="shared" si="90"/>
        <v>8.6828494846917634E-4</v>
      </c>
      <c r="AR124" s="32">
        <f t="shared" si="91"/>
        <v>74411.031991166179</v>
      </c>
      <c r="AS124" s="36">
        <v>89.416666666666671</v>
      </c>
      <c r="AT124" s="81">
        <f t="shared" si="92"/>
        <v>1.6062802113164154E-3</v>
      </c>
      <c r="AU124" s="6">
        <f t="shared" si="93"/>
        <v>183540.31449699766</v>
      </c>
      <c r="AV124" s="110">
        <v>18.277777777777779</v>
      </c>
      <c r="AW124" s="77">
        <f t="shared" si="94"/>
        <v>4.8651582211561894E-4</v>
      </c>
      <c r="AX124" s="73">
        <f t="shared" si="95"/>
        <v>55591.338528465574</v>
      </c>
      <c r="AY124" s="86">
        <v>123</v>
      </c>
      <c r="AZ124" s="77">
        <f t="shared" si="96"/>
        <v>1.3270755785725846E-3</v>
      </c>
      <c r="BA124" s="73">
        <f t="shared" si="97"/>
        <v>113728.86689554944</v>
      </c>
      <c r="BB124" s="46">
        <f t="shared" si="98"/>
        <v>468129.30089189217</v>
      </c>
      <c r="BC124" s="67">
        <f t="shared" si="99"/>
        <v>44.359831412100085</v>
      </c>
      <c r="BD124" s="93">
        <f t="shared" si="100"/>
        <v>2160518.8812752073</v>
      </c>
      <c r="BE124" s="1">
        <v>1055154</v>
      </c>
      <c r="BF124" s="1">
        <f t="shared" si="101"/>
        <v>0</v>
      </c>
      <c r="BG124" s="1">
        <f t="shared" si="102"/>
        <v>1105364.8812752073</v>
      </c>
      <c r="BH124" s="87">
        <f t="shared" si="103"/>
        <v>7.9861680358363544E-4</v>
      </c>
      <c r="BI124" s="1">
        <f t="shared" si="104"/>
        <v>-398.86989385733835</v>
      </c>
      <c r="BJ124" s="93">
        <f t="shared" si="105"/>
        <v>2160120.01138135</v>
      </c>
      <c r="BK124" s="91">
        <v>7</v>
      </c>
      <c r="BL124" s="5">
        <f t="shared" si="106"/>
        <v>0</v>
      </c>
      <c r="BM124" s="139">
        <v>818.64</v>
      </c>
      <c r="BN124" s="32">
        <f t="shared" si="107"/>
        <v>0</v>
      </c>
      <c r="BO124" s="46">
        <f t="shared" si="108"/>
        <v>2160120.01138135</v>
      </c>
      <c r="BP124" s="5">
        <f t="shared" si="109"/>
        <v>2160120.01138135</v>
      </c>
      <c r="BQ124" s="96">
        <f t="shared" si="110"/>
        <v>7.6705935735599533E-4</v>
      </c>
      <c r="BR124" s="67">
        <f t="shared" si="111"/>
        <v>4517.1876816025306</v>
      </c>
      <c r="BS124" s="97">
        <f t="shared" si="113"/>
        <v>2164637</v>
      </c>
      <c r="BT124" s="99">
        <f t="shared" si="112"/>
        <v>205.12053444518148</v>
      </c>
    </row>
    <row r="125" spans="1:72" ht="15.6" x14ac:dyDescent="0.3">
      <c r="A125" s="2" t="s">
        <v>471</v>
      </c>
      <c r="B125" s="13" t="s">
        <v>172</v>
      </c>
      <c r="C125" s="36">
        <v>14068</v>
      </c>
      <c r="D125" s="25">
        <v>0</v>
      </c>
      <c r="E125" s="28">
        <v>0</v>
      </c>
      <c r="F125" s="4">
        <v>0</v>
      </c>
      <c r="G125" s="28">
        <v>0</v>
      </c>
      <c r="H125" s="28">
        <v>0</v>
      </c>
      <c r="I125" s="4">
        <v>0</v>
      </c>
      <c r="J125" s="28">
        <f t="shared" si="65"/>
        <v>0</v>
      </c>
      <c r="K125" s="49">
        <f t="shared" si="66"/>
        <v>0</v>
      </c>
      <c r="L125" s="39">
        <v>3559</v>
      </c>
      <c r="M125" s="40">
        <f t="shared" si="67"/>
        <v>1.1452508932892609E-3</v>
      </c>
      <c r="N125" s="1">
        <f t="shared" si="68"/>
        <v>130861.17082897435</v>
      </c>
      <c r="O125" s="43">
        <v>94</v>
      </c>
      <c r="P125" s="43">
        <v>21</v>
      </c>
      <c r="Q125" s="43">
        <f t="shared" si="69"/>
        <v>104.5</v>
      </c>
      <c r="R125" s="44">
        <f t="shared" si="70"/>
        <v>1.1156389087877115E-4</v>
      </c>
      <c r="S125" s="32">
        <f t="shared" si="71"/>
        <v>12747.758127218065</v>
      </c>
      <c r="T125" s="46">
        <f t="shared" si="72"/>
        <v>143608.92895619242</v>
      </c>
      <c r="U125" s="5">
        <f t="shared" si="73"/>
        <v>10.208197963903357</v>
      </c>
      <c r="V125" s="59">
        <v>48190991.179999992</v>
      </c>
      <c r="W125" s="58">
        <f t="shared" si="74"/>
        <v>4.1067556228670217</v>
      </c>
      <c r="X125" s="44">
        <f t="shared" si="75"/>
        <v>2.5195224192148158E-3</v>
      </c>
      <c r="Y125" s="100">
        <f t="shared" si="76"/>
        <v>3425.5751478532834</v>
      </c>
      <c r="Z125" s="32">
        <f t="shared" si="77"/>
        <v>1367492.2205491296</v>
      </c>
      <c r="AA125" s="63">
        <v>11045708.369999999</v>
      </c>
      <c r="AB125" s="58">
        <f t="shared" si="78"/>
        <v>17.917241463437261</v>
      </c>
      <c r="AC125" s="58">
        <f t="shared" si="79"/>
        <v>3.0732829281943834E-3</v>
      </c>
      <c r="AD125" s="105">
        <f t="shared" si="80"/>
        <v>785.16550824566389</v>
      </c>
      <c r="AE125" s="5">
        <f t="shared" si="81"/>
        <v>983263.59446470125</v>
      </c>
      <c r="AF125" s="46">
        <f t="shared" si="82"/>
        <v>2350755.815013831</v>
      </c>
      <c r="AG125" s="67">
        <f t="shared" si="83"/>
        <v>167.09950348406534</v>
      </c>
      <c r="AH125" s="70">
        <v>3518.0018</v>
      </c>
      <c r="AI125" s="40">
        <f t="shared" si="84"/>
        <v>3.7463852616161464E-3</v>
      </c>
      <c r="AJ125" s="5">
        <f t="shared" si="85"/>
        <v>642121.90720302181</v>
      </c>
      <c r="AK125" s="46">
        <f t="shared" si="86"/>
        <v>642121.90720302181</v>
      </c>
      <c r="AL125" s="5">
        <f t="shared" si="87"/>
        <v>45.644150355631346</v>
      </c>
      <c r="AM125" s="74">
        <v>1858.0277777777778</v>
      </c>
      <c r="AN125" s="44">
        <f t="shared" si="88"/>
        <v>2.0669987057656751E-3</v>
      </c>
      <c r="AO125" s="5">
        <f t="shared" si="89"/>
        <v>59044.505282462189</v>
      </c>
      <c r="AP125" s="108">
        <v>15.666666666666666</v>
      </c>
      <c r="AQ125" s="77">
        <f t="shared" si="90"/>
        <v>1.7743214164370124E-3</v>
      </c>
      <c r="AR125" s="32">
        <f t="shared" si="91"/>
        <v>152057.32624281783</v>
      </c>
      <c r="AS125" s="36">
        <v>79.25</v>
      </c>
      <c r="AT125" s="81">
        <f t="shared" si="92"/>
        <v>1.4236463009896652E-3</v>
      </c>
      <c r="AU125" s="6">
        <f t="shared" si="93"/>
        <v>162671.79784403052</v>
      </c>
      <c r="AV125" s="110">
        <v>38.972222222222221</v>
      </c>
      <c r="AW125" s="77">
        <f t="shared" si="94"/>
        <v>1.0373582042981966E-3</v>
      </c>
      <c r="AX125" s="73">
        <f t="shared" si="95"/>
        <v>118532.89962832401</v>
      </c>
      <c r="AY125" s="86">
        <v>51</v>
      </c>
      <c r="AZ125" s="77">
        <f t="shared" si="96"/>
        <v>5.5025084965204724E-4</v>
      </c>
      <c r="BA125" s="73">
        <f t="shared" si="97"/>
        <v>47155.871639618053</v>
      </c>
      <c r="BB125" s="46">
        <f t="shared" si="98"/>
        <v>539462.40063725261</v>
      </c>
      <c r="BC125" s="67">
        <f t="shared" si="99"/>
        <v>38.346772863040421</v>
      </c>
      <c r="BD125" s="93">
        <f t="shared" si="100"/>
        <v>3675949.0518102981</v>
      </c>
      <c r="BE125" s="1">
        <v>1971265</v>
      </c>
      <c r="BF125" s="1">
        <f t="shared" si="101"/>
        <v>0</v>
      </c>
      <c r="BG125" s="1">
        <f t="shared" si="102"/>
        <v>1704684.0518102981</v>
      </c>
      <c r="BH125" s="87">
        <f t="shared" si="103"/>
        <v>1.2316198493715217E-3</v>
      </c>
      <c r="BI125" s="1">
        <f t="shared" si="104"/>
        <v>-615.13366158462372</v>
      </c>
      <c r="BJ125" s="93">
        <f t="shared" si="105"/>
        <v>3675333.9181487137</v>
      </c>
      <c r="BK125" s="91">
        <v>7.7</v>
      </c>
      <c r="BL125" s="5">
        <f t="shared" si="106"/>
        <v>0</v>
      </c>
      <c r="BM125" s="139">
        <v>1070</v>
      </c>
      <c r="BN125" s="32">
        <f t="shared" si="107"/>
        <v>0</v>
      </c>
      <c r="BO125" s="46">
        <f t="shared" si="108"/>
        <v>3675333.9181487137</v>
      </c>
      <c r="BP125" s="5">
        <f t="shared" si="109"/>
        <v>3675333.9181487137</v>
      </c>
      <c r="BQ125" s="96">
        <f t="shared" si="110"/>
        <v>1.305112335643346E-3</v>
      </c>
      <c r="BR125" s="67">
        <f t="shared" si="111"/>
        <v>7685.7642229889825</v>
      </c>
      <c r="BS125" s="97">
        <f t="shared" si="113"/>
        <v>3683020</v>
      </c>
      <c r="BT125" s="99">
        <f t="shared" si="112"/>
        <v>261.80125106624962</v>
      </c>
    </row>
    <row r="126" spans="1:72" ht="15.6" x14ac:dyDescent="0.3">
      <c r="A126" s="3" t="s">
        <v>449</v>
      </c>
      <c r="B126" s="13" t="s">
        <v>150</v>
      </c>
      <c r="C126" s="36">
        <v>34954</v>
      </c>
      <c r="D126" s="25">
        <v>0</v>
      </c>
      <c r="E126" s="28">
        <v>0</v>
      </c>
      <c r="F126" s="4">
        <v>0</v>
      </c>
      <c r="G126" s="28">
        <v>0</v>
      </c>
      <c r="H126" s="28">
        <f>C126/($C$9+$C$59+$C$61+$C$66+$C$73+$C$79+$C$93+$C$104+$C$126+$C$139+$C$166+$C$174+$C$198+$C$213+$C$232+$C$249+$C$259+$C$261+$C$262+$C$267+$C$274)*$H$6</f>
        <v>2735592.4281722903</v>
      </c>
      <c r="I126" s="4">
        <v>0</v>
      </c>
      <c r="J126" s="28">
        <f t="shared" si="65"/>
        <v>2735592.4281722903</v>
      </c>
      <c r="K126" s="49">
        <f t="shared" si="66"/>
        <v>78.2626431359012</v>
      </c>
      <c r="L126" s="39">
        <v>24397</v>
      </c>
      <c r="M126" s="40">
        <f t="shared" si="67"/>
        <v>7.8507125719522626E-3</v>
      </c>
      <c r="N126" s="1">
        <f t="shared" si="68"/>
        <v>897055.34833225282</v>
      </c>
      <c r="O126" s="43">
        <v>4148</v>
      </c>
      <c r="P126" s="43">
        <v>4121</v>
      </c>
      <c r="Q126" s="43">
        <f t="shared" si="69"/>
        <v>6208.5</v>
      </c>
      <c r="R126" s="44">
        <f t="shared" si="70"/>
        <v>6.6281762346492891E-3</v>
      </c>
      <c r="S126" s="32">
        <f t="shared" si="71"/>
        <v>757363.21849601308</v>
      </c>
      <c r="T126" s="46">
        <f t="shared" si="72"/>
        <v>1654418.5668282658</v>
      </c>
      <c r="U126" s="5">
        <f t="shared" si="73"/>
        <v>47.331308772336953</v>
      </c>
      <c r="V126" s="59">
        <v>123449410.57999998</v>
      </c>
      <c r="W126" s="58">
        <f t="shared" si="74"/>
        <v>9.8970267274645103</v>
      </c>
      <c r="X126" s="44">
        <f t="shared" si="75"/>
        <v>6.071893001027129E-3</v>
      </c>
      <c r="Y126" s="100">
        <f t="shared" si="76"/>
        <v>3531.7677684957366</v>
      </c>
      <c r="Z126" s="32">
        <f t="shared" si="77"/>
        <v>3295571.5653044027</v>
      </c>
      <c r="AA126" s="63">
        <v>38318778.296999998</v>
      </c>
      <c r="AB126" s="58">
        <f t="shared" si="78"/>
        <v>31.884683445026589</v>
      </c>
      <c r="AC126" s="58">
        <f t="shared" si="79"/>
        <v>5.4690703087552006E-3</v>
      </c>
      <c r="AD126" s="105">
        <f t="shared" si="80"/>
        <v>1096.2630399095954</v>
      </c>
      <c r="AE126" s="5">
        <f t="shared" si="81"/>
        <v>1749769.8245850164</v>
      </c>
      <c r="AF126" s="46">
        <f t="shared" si="82"/>
        <v>5045341.3898894191</v>
      </c>
      <c r="AG126" s="67">
        <f t="shared" si="83"/>
        <v>144.34231818645702</v>
      </c>
      <c r="AH126" s="70">
        <v>10041.966200000001</v>
      </c>
      <c r="AI126" s="40">
        <f t="shared" si="84"/>
        <v>1.0693875759053763E-2</v>
      </c>
      <c r="AJ126" s="5">
        <f t="shared" si="85"/>
        <v>1832905.9662255666</v>
      </c>
      <c r="AK126" s="46">
        <f t="shared" si="86"/>
        <v>1832905.9662255666</v>
      </c>
      <c r="AL126" s="5">
        <f t="shared" si="87"/>
        <v>52.437659959534436</v>
      </c>
      <c r="AM126" s="74">
        <v>6574.2777777777774</v>
      </c>
      <c r="AN126" s="44">
        <f t="shared" si="88"/>
        <v>7.3136816470329253E-3</v>
      </c>
      <c r="AO126" s="5">
        <f t="shared" si="89"/>
        <v>208917.74795887896</v>
      </c>
      <c r="AP126" s="108">
        <v>42.666666666666664</v>
      </c>
      <c r="AQ126" s="77">
        <f t="shared" si="90"/>
        <v>4.8321944958284587E-3</v>
      </c>
      <c r="AR126" s="32">
        <f t="shared" si="91"/>
        <v>414113.56934214215</v>
      </c>
      <c r="AS126" s="36">
        <v>284.41666666666669</v>
      </c>
      <c r="AT126" s="81">
        <f t="shared" si="92"/>
        <v>5.1092584913540783E-3</v>
      </c>
      <c r="AU126" s="6">
        <f t="shared" si="93"/>
        <v>583805.30603751447</v>
      </c>
      <c r="AV126" s="110">
        <v>157.72222222222223</v>
      </c>
      <c r="AW126" s="77">
        <f t="shared" si="94"/>
        <v>4.198232276553927E-3</v>
      </c>
      <c r="AX126" s="73">
        <f t="shared" si="95"/>
        <v>479707.62942952511</v>
      </c>
      <c r="AY126" s="86">
        <v>545</v>
      </c>
      <c r="AZ126" s="77">
        <f t="shared" si="96"/>
        <v>5.8801316286346229E-3</v>
      </c>
      <c r="BA126" s="73">
        <f t="shared" si="97"/>
        <v>503920.58909003611</v>
      </c>
      <c r="BB126" s="46">
        <f t="shared" si="98"/>
        <v>2190464.8418580969</v>
      </c>
      <c r="BC126" s="67">
        <f t="shared" si="99"/>
        <v>62.667072205129507</v>
      </c>
      <c r="BD126" s="93">
        <f t="shared" si="100"/>
        <v>13458723.192973638</v>
      </c>
      <c r="BE126" s="1">
        <v>7084449</v>
      </c>
      <c r="BF126" s="1">
        <f t="shared" si="101"/>
        <v>0</v>
      </c>
      <c r="BG126" s="1">
        <f t="shared" si="102"/>
        <v>6374274.192973638</v>
      </c>
      <c r="BH126" s="87">
        <f t="shared" si="103"/>
        <v>4.6053593409675518E-3</v>
      </c>
      <c r="BI126" s="1">
        <f t="shared" si="104"/>
        <v>-2300.1509400550135</v>
      </c>
      <c r="BJ126" s="93">
        <f t="shared" si="105"/>
        <v>13456423.042033583</v>
      </c>
      <c r="BK126" s="91">
        <v>8</v>
      </c>
      <c r="BL126" s="5">
        <f t="shared" si="106"/>
        <v>0</v>
      </c>
      <c r="BM126" s="139">
        <v>945</v>
      </c>
      <c r="BN126" s="32">
        <f t="shared" si="107"/>
        <v>0</v>
      </c>
      <c r="BO126" s="46">
        <f t="shared" si="108"/>
        <v>13456423.042033583</v>
      </c>
      <c r="BP126" s="5">
        <f t="shared" si="109"/>
        <v>13456423.042033583</v>
      </c>
      <c r="BQ126" s="96">
        <f t="shared" si="110"/>
        <v>4.7783804402293708E-3</v>
      </c>
      <c r="BR126" s="67">
        <f t="shared" si="111"/>
        <v>28139.727461269962</v>
      </c>
      <c r="BS126" s="97">
        <f t="shared" si="113"/>
        <v>13484563</v>
      </c>
      <c r="BT126" s="99">
        <f t="shared" si="112"/>
        <v>385.7802540481776</v>
      </c>
    </row>
    <row r="127" spans="1:72" ht="15.6" x14ac:dyDescent="0.3">
      <c r="A127" s="3" t="s">
        <v>477</v>
      </c>
      <c r="B127" s="13" t="s">
        <v>178</v>
      </c>
      <c r="C127" s="36">
        <v>11189</v>
      </c>
      <c r="D127" s="25">
        <v>0</v>
      </c>
      <c r="E127" s="28">
        <v>0</v>
      </c>
      <c r="F127" s="4">
        <v>0</v>
      </c>
      <c r="G127" s="28">
        <v>0</v>
      </c>
      <c r="H127" s="28">
        <v>0</v>
      </c>
      <c r="I127" s="4">
        <v>0</v>
      </c>
      <c r="J127" s="28">
        <f t="shared" si="65"/>
        <v>0</v>
      </c>
      <c r="K127" s="49">
        <f t="shared" si="66"/>
        <v>0</v>
      </c>
      <c r="L127" s="39">
        <v>4385</v>
      </c>
      <c r="M127" s="40">
        <f t="shared" si="67"/>
        <v>1.4110494990372041E-3</v>
      </c>
      <c r="N127" s="1">
        <f t="shared" si="68"/>
        <v>161232.43441558094</v>
      </c>
      <c r="O127" s="43">
        <v>182</v>
      </c>
      <c r="P127" s="43">
        <v>298.5</v>
      </c>
      <c r="Q127" s="43">
        <f t="shared" si="69"/>
        <v>331.25</v>
      </c>
      <c r="R127" s="44">
        <f t="shared" si="70"/>
        <v>3.5364152013007602E-4</v>
      </c>
      <c r="S127" s="32">
        <f t="shared" si="71"/>
        <v>40408.563441540522</v>
      </c>
      <c r="T127" s="46">
        <f t="shared" si="72"/>
        <v>201640.99785712146</v>
      </c>
      <c r="U127" s="5">
        <f t="shared" si="73"/>
        <v>18.021360073028998</v>
      </c>
      <c r="V127" s="59">
        <v>39056366.110000014</v>
      </c>
      <c r="W127" s="58">
        <f t="shared" si="74"/>
        <v>3.2054626036482521</v>
      </c>
      <c r="X127" s="44">
        <f t="shared" si="75"/>
        <v>1.9665730409856382E-3</v>
      </c>
      <c r="Y127" s="100">
        <f t="shared" si="76"/>
        <v>3490.6038171418372</v>
      </c>
      <c r="Z127" s="32">
        <f t="shared" si="77"/>
        <v>1067374.2429041732</v>
      </c>
      <c r="AA127" s="63">
        <v>10102957.713</v>
      </c>
      <c r="AB127" s="58">
        <f t="shared" si="78"/>
        <v>12.391789073699353</v>
      </c>
      <c r="AC127" s="58">
        <f t="shared" si="79"/>
        <v>2.1255210456197059E-3</v>
      </c>
      <c r="AD127" s="105">
        <f t="shared" si="80"/>
        <v>902.93660854410575</v>
      </c>
      <c r="AE127" s="5">
        <f t="shared" si="81"/>
        <v>680037.44277923973</v>
      </c>
      <c r="AF127" s="46">
        <f t="shared" si="82"/>
        <v>1747411.6856834129</v>
      </c>
      <c r="AG127" s="67">
        <f t="shared" si="83"/>
        <v>156.17228400066253</v>
      </c>
      <c r="AH127" s="70">
        <v>883.9769</v>
      </c>
      <c r="AI127" s="40">
        <f t="shared" si="84"/>
        <v>9.4136336990195116E-4</v>
      </c>
      <c r="AJ127" s="5">
        <f t="shared" si="85"/>
        <v>161347.5390920536</v>
      </c>
      <c r="AK127" s="46">
        <f t="shared" si="86"/>
        <v>161347.5390920536</v>
      </c>
      <c r="AL127" s="5">
        <f t="shared" si="87"/>
        <v>14.420192965595996</v>
      </c>
      <c r="AM127" s="74">
        <v>1468</v>
      </c>
      <c r="AN127" s="44">
        <f t="shared" si="88"/>
        <v>1.6331048094949006E-3</v>
      </c>
      <c r="AO127" s="5">
        <f t="shared" si="89"/>
        <v>46650.181870973734</v>
      </c>
      <c r="AP127" s="108">
        <v>6.666666666666667</v>
      </c>
      <c r="AQ127" s="77">
        <f t="shared" si="90"/>
        <v>7.5503038997319681E-4</v>
      </c>
      <c r="AR127" s="32">
        <f t="shared" si="91"/>
        <v>64705.245209709719</v>
      </c>
      <c r="AS127" s="36">
        <v>53.833333333333336</v>
      </c>
      <c r="AT127" s="81">
        <f t="shared" si="92"/>
        <v>9.6706152517279063E-4</v>
      </c>
      <c r="AU127" s="6">
        <f t="shared" si="93"/>
        <v>110500.50621161277</v>
      </c>
      <c r="AV127" s="110">
        <v>38</v>
      </c>
      <c r="AW127" s="77">
        <f t="shared" si="94"/>
        <v>1.0114797031218338E-3</v>
      </c>
      <c r="AX127" s="73">
        <f t="shared" si="95"/>
        <v>115575.91353638435</v>
      </c>
      <c r="AY127" s="86">
        <v>28</v>
      </c>
      <c r="AZ127" s="77">
        <f t="shared" si="96"/>
        <v>3.0209850569132008E-4</v>
      </c>
      <c r="BA127" s="73">
        <f t="shared" si="97"/>
        <v>25889.498155084424</v>
      </c>
      <c r="BB127" s="46">
        <f t="shared" si="98"/>
        <v>363321.34498376504</v>
      </c>
      <c r="BC127" s="67">
        <f t="shared" si="99"/>
        <v>32.471297254782826</v>
      </c>
      <c r="BD127" s="93">
        <f t="shared" si="100"/>
        <v>2473721.5676163528</v>
      </c>
      <c r="BE127" s="1">
        <v>1385245</v>
      </c>
      <c r="BF127" s="1">
        <f t="shared" si="101"/>
        <v>0</v>
      </c>
      <c r="BG127" s="1">
        <f t="shared" si="102"/>
        <v>1088476.5676163528</v>
      </c>
      <c r="BH127" s="87">
        <f t="shared" si="103"/>
        <v>7.8641513940864148E-4</v>
      </c>
      <c r="BI127" s="1">
        <f t="shared" si="104"/>
        <v>-392.77576151185855</v>
      </c>
      <c r="BJ127" s="93">
        <f t="shared" si="105"/>
        <v>2473328.7918548412</v>
      </c>
      <c r="BK127" s="91">
        <v>8</v>
      </c>
      <c r="BL127" s="5">
        <f t="shared" si="106"/>
        <v>0</v>
      </c>
      <c r="BM127" s="139">
        <v>1228</v>
      </c>
      <c r="BN127" s="32">
        <f t="shared" si="107"/>
        <v>0</v>
      </c>
      <c r="BO127" s="46">
        <f t="shared" si="108"/>
        <v>2473328.7918548412</v>
      </c>
      <c r="BP127" s="5">
        <f t="shared" si="109"/>
        <v>2473328.7918548412</v>
      </c>
      <c r="BQ127" s="96">
        <f t="shared" si="110"/>
        <v>8.7827990278977277E-4</v>
      </c>
      <c r="BR127" s="67">
        <f t="shared" si="111"/>
        <v>5172.161867050615</v>
      </c>
      <c r="BS127" s="97">
        <f t="shared" si="113"/>
        <v>2478501</v>
      </c>
      <c r="BT127" s="99">
        <f t="shared" si="112"/>
        <v>221.51228885512558</v>
      </c>
    </row>
    <row r="128" spans="1:72" ht="15.6" x14ac:dyDescent="0.3">
      <c r="A128" s="2" t="s">
        <v>478</v>
      </c>
      <c r="B128" s="13" t="s">
        <v>179</v>
      </c>
      <c r="C128" s="36">
        <v>28554</v>
      </c>
      <c r="D128" s="25">
        <v>0</v>
      </c>
      <c r="E128" s="28">
        <v>0</v>
      </c>
      <c r="F128" s="4">
        <v>0</v>
      </c>
      <c r="G128" s="28">
        <v>0</v>
      </c>
      <c r="H128" s="28">
        <v>0</v>
      </c>
      <c r="I128" s="4">
        <v>0</v>
      </c>
      <c r="J128" s="28">
        <f t="shared" si="65"/>
        <v>0</v>
      </c>
      <c r="K128" s="49">
        <f t="shared" si="66"/>
        <v>0</v>
      </c>
      <c r="L128" s="39">
        <v>13781</v>
      </c>
      <c r="M128" s="40">
        <f t="shared" si="67"/>
        <v>4.4345890869399562E-3</v>
      </c>
      <c r="N128" s="1">
        <f t="shared" si="68"/>
        <v>506714.74998429208</v>
      </c>
      <c r="O128" s="43">
        <v>2054</v>
      </c>
      <c r="P128" s="43">
        <v>2462</v>
      </c>
      <c r="Q128" s="43">
        <f t="shared" si="69"/>
        <v>3285</v>
      </c>
      <c r="R128" s="44">
        <f t="shared" si="70"/>
        <v>3.5070562826484521E-3</v>
      </c>
      <c r="S128" s="32">
        <f t="shared" si="71"/>
        <v>400730.96122403204</v>
      </c>
      <c r="T128" s="46">
        <f t="shared" si="72"/>
        <v>907445.71120832418</v>
      </c>
      <c r="U128" s="5">
        <f t="shared" si="73"/>
        <v>31.779985683558316</v>
      </c>
      <c r="V128" s="59">
        <v>103860913.29999998</v>
      </c>
      <c r="W128" s="58">
        <f t="shared" si="74"/>
        <v>7.8502190101576943</v>
      </c>
      <c r="X128" s="44">
        <f t="shared" si="75"/>
        <v>4.8161625887129383E-3</v>
      </c>
      <c r="Y128" s="100">
        <f t="shared" si="76"/>
        <v>3637.3507494571681</v>
      </c>
      <c r="Z128" s="32">
        <f t="shared" si="77"/>
        <v>2614013.2045410345</v>
      </c>
      <c r="AA128" s="63">
        <v>27415498.140000001</v>
      </c>
      <c r="AB128" s="58">
        <f t="shared" si="78"/>
        <v>29.739781193704037</v>
      </c>
      <c r="AC128" s="58">
        <f t="shared" si="79"/>
        <v>5.1011625878548033E-3</v>
      </c>
      <c r="AD128" s="105">
        <f t="shared" si="80"/>
        <v>960.1281130489599</v>
      </c>
      <c r="AE128" s="5">
        <f t="shared" si="81"/>
        <v>1632061.7330959011</v>
      </c>
      <c r="AF128" s="46">
        <f t="shared" si="82"/>
        <v>4246074.9376369361</v>
      </c>
      <c r="AG128" s="67">
        <f t="shared" si="83"/>
        <v>148.70333184972108</v>
      </c>
      <c r="AH128" s="70">
        <v>1096.6360999999999</v>
      </c>
      <c r="AI128" s="40">
        <f t="shared" si="84"/>
        <v>1.1678280899106448E-3</v>
      </c>
      <c r="AJ128" s="5">
        <f t="shared" si="85"/>
        <v>200163.07667599368</v>
      </c>
      <c r="AK128" s="46">
        <f t="shared" si="86"/>
        <v>200163.07667599368</v>
      </c>
      <c r="AL128" s="5">
        <f t="shared" si="87"/>
        <v>7.0099837737617738</v>
      </c>
      <c r="AM128" s="74">
        <v>3879.3333333333335</v>
      </c>
      <c r="AN128" s="44">
        <f t="shared" si="88"/>
        <v>4.3156389130112743E-3</v>
      </c>
      <c r="AO128" s="5">
        <f t="shared" si="89"/>
        <v>123277.66044831795</v>
      </c>
      <c r="AP128" s="108">
        <v>30</v>
      </c>
      <c r="AQ128" s="77">
        <f t="shared" si="90"/>
        <v>3.3976367548793854E-3</v>
      </c>
      <c r="AR128" s="32">
        <f t="shared" si="91"/>
        <v>291173.60344369372</v>
      </c>
      <c r="AS128" s="36">
        <v>177.91666666666666</v>
      </c>
      <c r="AT128" s="81">
        <f t="shared" si="92"/>
        <v>3.1960934307181236E-3</v>
      </c>
      <c r="AU128" s="6">
        <f t="shared" si="93"/>
        <v>365199.04142692452</v>
      </c>
      <c r="AV128" s="110">
        <v>135.66666666666666</v>
      </c>
      <c r="AW128" s="77">
        <f t="shared" si="94"/>
        <v>3.6111599927244413E-3</v>
      </c>
      <c r="AX128" s="73">
        <f t="shared" si="95"/>
        <v>412626.2878009511</v>
      </c>
      <c r="AY128" s="86">
        <v>367</v>
      </c>
      <c r="AZ128" s="77">
        <f t="shared" si="96"/>
        <v>3.9596482710255168E-3</v>
      </c>
      <c r="BA128" s="73">
        <f t="shared" si="97"/>
        <v>339337.35081842798</v>
      </c>
      <c r="BB128" s="46">
        <f t="shared" si="98"/>
        <v>1531613.9439383154</v>
      </c>
      <c r="BC128" s="67">
        <f t="shared" si="99"/>
        <v>53.639207954693404</v>
      </c>
      <c r="BD128" s="93">
        <f t="shared" si="100"/>
        <v>6885297.6694595683</v>
      </c>
      <c r="BE128" s="1">
        <v>4232351</v>
      </c>
      <c r="BF128" s="1">
        <f t="shared" si="101"/>
        <v>0</v>
      </c>
      <c r="BG128" s="1">
        <f t="shared" si="102"/>
        <v>2652946.6694595683</v>
      </c>
      <c r="BH128" s="87">
        <f t="shared" si="103"/>
        <v>1.916731592555593E-3</v>
      </c>
      <c r="BI128" s="1">
        <f t="shared" si="104"/>
        <v>-957.31334908681413</v>
      </c>
      <c r="BJ128" s="93">
        <f t="shared" si="105"/>
        <v>6884340.3561104815</v>
      </c>
      <c r="BK128" s="91">
        <v>7</v>
      </c>
      <c r="BL128" s="5">
        <f t="shared" si="106"/>
        <v>0</v>
      </c>
      <c r="BM128" s="139">
        <v>1132.29</v>
      </c>
      <c r="BN128" s="32">
        <f t="shared" si="107"/>
        <v>0</v>
      </c>
      <c r="BO128" s="46">
        <f t="shared" si="108"/>
        <v>6884340.3561104815</v>
      </c>
      <c r="BP128" s="5">
        <f t="shared" si="109"/>
        <v>6884340.3561104815</v>
      </c>
      <c r="BQ128" s="96">
        <f t="shared" si="110"/>
        <v>2.4446316230370729E-3</v>
      </c>
      <c r="BR128" s="67">
        <f t="shared" si="111"/>
        <v>14396.356354615242</v>
      </c>
      <c r="BS128" s="97">
        <f t="shared" si="113"/>
        <v>6898737</v>
      </c>
      <c r="BT128" s="99">
        <f t="shared" si="112"/>
        <v>241.60317293549065</v>
      </c>
    </row>
    <row r="129" spans="1:72" ht="15.6" x14ac:dyDescent="0.3">
      <c r="A129" s="3" t="s">
        <v>438</v>
      </c>
      <c r="B129" s="13" t="s">
        <v>139</v>
      </c>
      <c r="C129" s="36">
        <v>14081</v>
      </c>
      <c r="D129" s="25">
        <v>0</v>
      </c>
      <c r="E129" s="28">
        <v>0</v>
      </c>
      <c r="F129" s="4">
        <v>0</v>
      </c>
      <c r="G129" s="28">
        <v>0</v>
      </c>
      <c r="H129" s="28">
        <v>0</v>
      </c>
      <c r="I129" s="4">
        <v>0</v>
      </c>
      <c r="J129" s="28">
        <f t="shared" si="65"/>
        <v>0</v>
      </c>
      <c r="K129" s="49">
        <f t="shared" si="66"/>
        <v>0</v>
      </c>
      <c r="L129" s="39">
        <v>5206</v>
      </c>
      <c r="M129" s="40">
        <f t="shared" si="67"/>
        <v>1.6752391543871572E-3</v>
      </c>
      <c r="N129" s="1">
        <f t="shared" si="68"/>
        <v>191419.85258096107</v>
      </c>
      <c r="O129" s="43">
        <v>0</v>
      </c>
      <c r="P129" s="43">
        <v>191</v>
      </c>
      <c r="Q129" s="43">
        <f t="shared" si="69"/>
        <v>95.5</v>
      </c>
      <c r="R129" s="44">
        <f t="shared" si="70"/>
        <v>1.0195551750165211E-4</v>
      </c>
      <c r="S129" s="32">
        <f t="shared" si="71"/>
        <v>11649.865082768663</v>
      </c>
      <c r="T129" s="46">
        <f t="shared" si="72"/>
        <v>203069.71766372974</v>
      </c>
      <c r="U129" s="5">
        <f t="shared" si="73"/>
        <v>14.421540917813347</v>
      </c>
      <c r="V129" s="59">
        <v>68106478.840000004</v>
      </c>
      <c r="W129" s="58">
        <f t="shared" si="74"/>
        <v>2.9112437520929393</v>
      </c>
      <c r="X129" s="44">
        <f t="shared" si="75"/>
        <v>1.78606778069656E-3</v>
      </c>
      <c r="Y129" s="100">
        <f t="shared" si="76"/>
        <v>4836.7643519636395</v>
      </c>
      <c r="Z129" s="32">
        <f t="shared" si="77"/>
        <v>969403.47775796137</v>
      </c>
      <c r="AA129" s="63">
        <v>14361365.853</v>
      </c>
      <c r="AB129" s="58">
        <f t="shared" si="78"/>
        <v>13.806107512996869</v>
      </c>
      <c r="AC129" s="58">
        <f t="shared" si="79"/>
        <v>2.3681142329355911E-3</v>
      </c>
      <c r="AD129" s="105">
        <f t="shared" si="80"/>
        <v>1019.9109333854129</v>
      </c>
      <c r="AE129" s="5">
        <f t="shared" si="81"/>
        <v>757652.50619060255</v>
      </c>
      <c r="AF129" s="46">
        <f t="shared" si="82"/>
        <v>1727055.9839485639</v>
      </c>
      <c r="AG129" s="67">
        <f t="shared" si="83"/>
        <v>122.65151508760485</v>
      </c>
      <c r="AH129" s="70">
        <v>3986.5446999999999</v>
      </c>
      <c r="AI129" s="40">
        <f t="shared" si="84"/>
        <v>4.2453452720956431E-3</v>
      </c>
      <c r="AJ129" s="5">
        <f t="shared" si="85"/>
        <v>727642.51738418627</v>
      </c>
      <c r="AK129" s="46">
        <f t="shared" si="86"/>
        <v>727642.51738418627</v>
      </c>
      <c r="AL129" s="5">
        <f t="shared" si="87"/>
        <v>51.675485930273865</v>
      </c>
      <c r="AM129" s="74">
        <v>1413.6666666666667</v>
      </c>
      <c r="AN129" s="44">
        <f t="shared" si="88"/>
        <v>1.5726606487438404E-3</v>
      </c>
      <c r="AO129" s="5">
        <f t="shared" si="89"/>
        <v>44923.574322161578</v>
      </c>
      <c r="AP129" s="108">
        <v>9</v>
      </c>
      <c r="AQ129" s="77">
        <f t="shared" si="90"/>
        <v>1.0192910264638156E-3</v>
      </c>
      <c r="AR129" s="32">
        <f t="shared" si="91"/>
        <v>87352.081033108116</v>
      </c>
      <c r="AS129" s="36">
        <v>39.583333333333336</v>
      </c>
      <c r="AT129" s="81">
        <f t="shared" si="92"/>
        <v>7.1107465086234602E-4</v>
      </c>
      <c r="AU129" s="6">
        <f t="shared" si="93"/>
        <v>81250.37221442115</v>
      </c>
      <c r="AV129" s="110">
        <v>12.333333333333334</v>
      </c>
      <c r="AW129" s="77">
        <f t="shared" si="94"/>
        <v>3.2828727206585836E-4</v>
      </c>
      <c r="AX129" s="73">
        <f t="shared" si="95"/>
        <v>37511.480709177376</v>
      </c>
      <c r="AY129" s="86">
        <v>28</v>
      </c>
      <c r="AZ129" s="77">
        <f t="shared" si="96"/>
        <v>3.0209850569132008E-4</v>
      </c>
      <c r="BA129" s="73">
        <f t="shared" si="97"/>
        <v>25889.498155084424</v>
      </c>
      <c r="BB129" s="46">
        <f t="shared" si="98"/>
        <v>276927.00643395266</v>
      </c>
      <c r="BC129" s="67">
        <f t="shared" si="99"/>
        <v>19.666714468713348</v>
      </c>
      <c r="BD129" s="93">
        <f t="shared" si="100"/>
        <v>2934695.2254304327</v>
      </c>
      <c r="BE129" s="1">
        <v>1810809</v>
      </c>
      <c r="BF129" s="1">
        <f t="shared" si="101"/>
        <v>0</v>
      </c>
      <c r="BG129" s="1">
        <f t="shared" si="102"/>
        <v>1123886.2254304327</v>
      </c>
      <c r="BH129" s="87">
        <f t="shared" si="103"/>
        <v>8.1199831851855395E-4</v>
      </c>
      <c r="BI129" s="1">
        <f t="shared" si="104"/>
        <v>-405.55330374527261</v>
      </c>
      <c r="BJ129" s="93">
        <f t="shared" si="105"/>
        <v>2934289.6721266876</v>
      </c>
      <c r="BK129" s="91">
        <v>7.7</v>
      </c>
      <c r="BL129" s="5">
        <f t="shared" si="106"/>
        <v>0</v>
      </c>
      <c r="BM129" s="139">
        <v>976</v>
      </c>
      <c r="BN129" s="32">
        <f t="shared" si="107"/>
        <v>0</v>
      </c>
      <c r="BO129" s="46">
        <f t="shared" si="108"/>
        <v>2934289.6721266876</v>
      </c>
      <c r="BP129" s="5">
        <f t="shared" si="109"/>
        <v>2934289.6721266876</v>
      </c>
      <c r="BQ129" s="96">
        <f t="shared" si="110"/>
        <v>1.041967269567819E-3</v>
      </c>
      <c r="BR129" s="67">
        <f t="shared" si="111"/>
        <v>6136.111462023855</v>
      </c>
      <c r="BS129" s="97">
        <f t="shared" si="113"/>
        <v>2940426</v>
      </c>
      <c r="BT129" s="99">
        <f t="shared" si="112"/>
        <v>208.82224273844187</v>
      </c>
    </row>
    <row r="130" spans="1:72" ht="15.6" x14ac:dyDescent="0.3">
      <c r="A130" s="2" t="s">
        <v>312</v>
      </c>
      <c r="B130" s="13" t="s">
        <v>13</v>
      </c>
      <c r="C130" s="36">
        <v>19020</v>
      </c>
      <c r="D130" s="25">
        <v>0</v>
      </c>
      <c r="E130" s="28">
        <v>0</v>
      </c>
      <c r="F130" s="4">
        <v>0</v>
      </c>
      <c r="G130" s="28">
        <v>0</v>
      </c>
      <c r="H130" s="28">
        <v>0</v>
      </c>
      <c r="I130" s="4">
        <v>0</v>
      </c>
      <c r="J130" s="28">
        <f t="shared" si="65"/>
        <v>0</v>
      </c>
      <c r="K130" s="49">
        <f t="shared" si="66"/>
        <v>0</v>
      </c>
      <c r="L130" s="39">
        <v>6931</v>
      </c>
      <c r="M130" s="40">
        <f t="shared" si="67"/>
        <v>2.2303270416936969E-3</v>
      </c>
      <c r="N130" s="1">
        <f t="shared" si="68"/>
        <v>254846.52290408016</v>
      </c>
      <c r="O130" s="43">
        <v>1705</v>
      </c>
      <c r="P130" s="43">
        <v>725</v>
      </c>
      <c r="Q130" s="43">
        <f t="shared" si="69"/>
        <v>2067.5</v>
      </c>
      <c r="R130" s="44">
        <f t="shared" si="70"/>
        <v>2.2072568841326255E-3</v>
      </c>
      <c r="S130" s="32">
        <f t="shared" si="71"/>
        <v>252210.42993323781</v>
      </c>
      <c r="T130" s="46">
        <f t="shared" si="72"/>
        <v>507056.95283731795</v>
      </c>
      <c r="U130" s="5">
        <f t="shared" si="73"/>
        <v>26.659145785347945</v>
      </c>
      <c r="V130" s="59">
        <v>89666887.670000002</v>
      </c>
      <c r="W130" s="58">
        <f t="shared" si="74"/>
        <v>4.0344926583309393</v>
      </c>
      <c r="X130" s="44">
        <f t="shared" si="75"/>
        <v>2.4751886005152561E-3</v>
      </c>
      <c r="Y130" s="100">
        <f t="shared" si="76"/>
        <v>4714.3474064143011</v>
      </c>
      <c r="Z130" s="32">
        <f t="shared" si="77"/>
        <v>1343429.6634087265</v>
      </c>
      <c r="AA130" s="63">
        <v>28016082.765000001</v>
      </c>
      <c r="AB130" s="58">
        <f t="shared" si="78"/>
        <v>12.91259749032227</v>
      </c>
      <c r="AC130" s="58">
        <f t="shared" si="79"/>
        <v>2.2148535256743727E-3</v>
      </c>
      <c r="AD130" s="105">
        <f t="shared" si="80"/>
        <v>1472.9801664037855</v>
      </c>
      <c r="AE130" s="5">
        <f t="shared" si="81"/>
        <v>708618.4024543725</v>
      </c>
      <c r="AF130" s="46">
        <f t="shared" si="82"/>
        <v>2052048.0658630989</v>
      </c>
      <c r="AG130" s="67">
        <f t="shared" si="83"/>
        <v>107.88896245337008</v>
      </c>
      <c r="AH130" s="70">
        <v>4216.3806000000004</v>
      </c>
      <c r="AI130" s="40">
        <f t="shared" si="84"/>
        <v>4.4901017780048453E-3</v>
      </c>
      <c r="AJ130" s="5">
        <f t="shared" si="85"/>
        <v>769593.22544002731</v>
      </c>
      <c r="AK130" s="46">
        <f t="shared" si="86"/>
        <v>769593.22544002731</v>
      </c>
      <c r="AL130" s="5">
        <f t="shared" si="87"/>
        <v>40.462314691904695</v>
      </c>
      <c r="AM130" s="74">
        <v>1603.5</v>
      </c>
      <c r="AN130" s="44">
        <f t="shared" si="88"/>
        <v>1.7838443883004583E-3</v>
      </c>
      <c r="AO130" s="5">
        <f t="shared" si="89"/>
        <v>50956.108058655569</v>
      </c>
      <c r="AP130" s="108">
        <v>5.666666666666667</v>
      </c>
      <c r="AQ130" s="77">
        <f t="shared" si="90"/>
        <v>6.4177583147721729E-4</v>
      </c>
      <c r="AR130" s="32">
        <f t="shared" si="91"/>
        <v>54999.45842825326</v>
      </c>
      <c r="AS130" s="36">
        <v>89</v>
      </c>
      <c r="AT130" s="81">
        <f t="shared" si="92"/>
        <v>1.5987952149915485E-3</v>
      </c>
      <c r="AU130" s="6">
        <f t="shared" si="93"/>
        <v>182685.04742105637</v>
      </c>
      <c r="AV130" s="110">
        <v>73.5</v>
      </c>
      <c r="AW130" s="77">
        <f t="shared" si="94"/>
        <v>1.9564146889330205E-3</v>
      </c>
      <c r="AX130" s="73">
        <f t="shared" si="95"/>
        <v>223548.14855063814</v>
      </c>
      <c r="AY130" s="86">
        <v>75</v>
      </c>
      <c r="AZ130" s="77">
        <f t="shared" si="96"/>
        <v>8.0919242595889308E-4</v>
      </c>
      <c r="BA130" s="73">
        <f t="shared" si="97"/>
        <v>69346.870058261848</v>
      </c>
      <c r="BB130" s="46">
        <f t="shared" si="98"/>
        <v>581535.63251686515</v>
      </c>
      <c r="BC130" s="67">
        <f t="shared" si="99"/>
        <v>30.574954391002375</v>
      </c>
      <c r="BD130" s="93">
        <f t="shared" si="100"/>
        <v>3910233.8766573095</v>
      </c>
      <c r="BE130" s="1">
        <v>2321823</v>
      </c>
      <c r="BF130" s="1">
        <f t="shared" si="101"/>
        <v>0</v>
      </c>
      <c r="BG130" s="1">
        <f t="shared" si="102"/>
        <v>1588410.8766573095</v>
      </c>
      <c r="BH130" s="87">
        <f t="shared" si="103"/>
        <v>1.1476134610230206E-3</v>
      </c>
      <c r="BI130" s="1">
        <f t="shared" si="104"/>
        <v>-573.17659399783349</v>
      </c>
      <c r="BJ130" s="93">
        <f t="shared" si="105"/>
        <v>3909660.7000633115</v>
      </c>
      <c r="BK130" s="91">
        <v>7.5</v>
      </c>
      <c r="BL130" s="5">
        <f t="shared" si="106"/>
        <v>0</v>
      </c>
      <c r="BM130" s="139">
        <v>690</v>
      </c>
      <c r="BN130" s="32">
        <f t="shared" si="107"/>
        <v>0</v>
      </c>
      <c r="BO130" s="46">
        <f t="shared" si="108"/>
        <v>3909660.7000633115</v>
      </c>
      <c r="BP130" s="5">
        <f t="shared" si="109"/>
        <v>3909660.7000633115</v>
      </c>
      <c r="BQ130" s="96">
        <f t="shared" si="110"/>
        <v>1.3883218563179719E-3</v>
      </c>
      <c r="BR130" s="67">
        <f t="shared" si="111"/>
        <v>8175.7823919597404</v>
      </c>
      <c r="BS130" s="97">
        <f t="shared" si="113"/>
        <v>3917836</v>
      </c>
      <c r="BT130" s="99">
        <f t="shared" si="112"/>
        <v>205.9850683491062</v>
      </c>
    </row>
    <row r="131" spans="1:72" ht="15.6" x14ac:dyDescent="0.3">
      <c r="A131" s="3" t="s">
        <v>379</v>
      </c>
      <c r="B131" s="13" t="s">
        <v>80</v>
      </c>
      <c r="C131" s="36">
        <v>12280</v>
      </c>
      <c r="D131" s="25">
        <v>0</v>
      </c>
      <c r="E131" s="28">
        <v>0</v>
      </c>
      <c r="F131" s="4">
        <v>0</v>
      </c>
      <c r="G131" s="28">
        <v>0</v>
      </c>
      <c r="H131" s="28">
        <v>0</v>
      </c>
      <c r="I131" s="4">
        <v>0</v>
      </c>
      <c r="J131" s="28">
        <f t="shared" si="65"/>
        <v>0</v>
      </c>
      <c r="K131" s="49">
        <f t="shared" si="66"/>
        <v>0</v>
      </c>
      <c r="L131" s="39">
        <v>4136</v>
      </c>
      <c r="M131" s="40">
        <f t="shared" si="67"/>
        <v>1.3309237692173035E-3</v>
      </c>
      <c r="N131" s="1">
        <f t="shared" si="68"/>
        <v>152076.93243850462</v>
      </c>
      <c r="O131" s="43">
        <v>0</v>
      </c>
      <c r="P131" s="43">
        <v>229</v>
      </c>
      <c r="Q131" s="43">
        <f t="shared" si="69"/>
        <v>114.5</v>
      </c>
      <c r="R131" s="44">
        <f t="shared" si="70"/>
        <v>1.2223986129779232E-4</v>
      </c>
      <c r="S131" s="32">
        <f t="shared" si="71"/>
        <v>13967.639287717402</v>
      </c>
      <c r="T131" s="46">
        <f t="shared" si="72"/>
        <v>166044.57172622203</v>
      </c>
      <c r="U131" s="5">
        <f t="shared" si="73"/>
        <v>13.521544928845442</v>
      </c>
      <c r="V131" s="59">
        <v>73600814.210000008</v>
      </c>
      <c r="W131" s="58">
        <f t="shared" si="74"/>
        <v>2.0488686384601338</v>
      </c>
      <c r="X131" s="44">
        <f t="shared" si="75"/>
        <v>1.256994801415189E-3</v>
      </c>
      <c r="Y131" s="100">
        <f t="shared" si="76"/>
        <v>5993.551645765473</v>
      </c>
      <c r="Z131" s="32">
        <f t="shared" si="77"/>
        <v>682244.6187010539</v>
      </c>
      <c r="AA131" s="63">
        <v>16348912.992000001</v>
      </c>
      <c r="AB131" s="58">
        <f t="shared" si="78"/>
        <v>9.223756960098207</v>
      </c>
      <c r="AC131" s="58">
        <f t="shared" si="79"/>
        <v>1.582119371284389E-3</v>
      </c>
      <c r="AD131" s="105">
        <f t="shared" si="80"/>
        <v>1331.3447061889251</v>
      </c>
      <c r="AE131" s="5">
        <f t="shared" si="81"/>
        <v>506181.96118874487</v>
      </c>
      <c r="AF131" s="46">
        <f t="shared" si="82"/>
        <v>1188426.5798897988</v>
      </c>
      <c r="AG131" s="67">
        <f t="shared" si="83"/>
        <v>96.777408785814231</v>
      </c>
      <c r="AH131" s="70">
        <v>2479.3638999999998</v>
      </c>
      <c r="AI131" s="40">
        <f t="shared" si="84"/>
        <v>2.6403205288704308E-3</v>
      </c>
      <c r="AJ131" s="5">
        <f t="shared" si="85"/>
        <v>452544.92937391961</v>
      </c>
      <c r="AK131" s="46">
        <f t="shared" si="86"/>
        <v>452544.92937391961</v>
      </c>
      <c r="AL131" s="5">
        <f t="shared" si="87"/>
        <v>36.852192945758929</v>
      </c>
      <c r="AM131" s="74">
        <v>848.33333333333337</v>
      </c>
      <c r="AN131" s="44">
        <f t="shared" si="88"/>
        <v>9.4374471847514119E-4</v>
      </c>
      <c r="AO131" s="5">
        <f t="shared" si="89"/>
        <v>26958.381667036363</v>
      </c>
      <c r="AP131" s="108">
        <v>8.6666666666666661</v>
      </c>
      <c r="AQ131" s="77">
        <f t="shared" si="90"/>
        <v>9.8153950696515586E-4</v>
      </c>
      <c r="AR131" s="32">
        <f t="shared" si="91"/>
        <v>84116.818772622632</v>
      </c>
      <c r="AS131" s="36">
        <v>48.416666666666664</v>
      </c>
      <c r="AT131" s="81">
        <f t="shared" si="92"/>
        <v>8.6975657294952209E-4</v>
      </c>
      <c r="AU131" s="6">
        <f t="shared" si="93"/>
        <v>99382.03422437617</v>
      </c>
      <c r="AV131" s="110">
        <v>37.666666666666664</v>
      </c>
      <c r="AW131" s="77">
        <f t="shared" si="94"/>
        <v>1.0026070741470808E-3</v>
      </c>
      <c r="AX131" s="73">
        <f t="shared" si="95"/>
        <v>114562.0897334336</v>
      </c>
      <c r="AY131" s="86">
        <v>73</v>
      </c>
      <c r="AZ131" s="77">
        <f t="shared" si="96"/>
        <v>7.8761396126665584E-4</v>
      </c>
      <c r="BA131" s="73">
        <f t="shared" si="97"/>
        <v>67497.620190041533</v>
      </c>
      <c r="BB131" s="46">
        <f t="shared" si="98"/>
        <v>392516.94458751031</v>
      </c>
      <c r="BC131" s="67">
        <f t="shared" si="99"/>
        <v>31.963920569015496</v>
      </c>
      <c r="BD131" s="93">
        <f t="shared" si="100"/>
        <v>2199533.0255774511</v>
      </c>
      <c r="BE131" s="1">
        <v>1253953</v>
      </c>
      <c r="BF131" s="1">
        <f t="shared" si="101"/>
        <v>0</v>
      </c>
      <c r="BG131" s="1">
        <f t="shared" si="102"/>
        <v>945580.0255774511</v>
      </c>
      <c r="BH131" s="87">
        <f t="shared" si="103"/>
        <v>6.8317359303835337E-4</v>
      </c>
      <c r="BI131" s="1">
        <f t="shared" si="104"/>
        <v>-341.21167663711333</v>
      </c>
      <c r="BJ131" s="93">
        <f t="shared" si="105"/>
        <v>2199191.8139008139</v>
      </c>
      <c r="BK131" s="91">
        <v>7</v>
      </c>
      <c r="BL131" s="5">
        <f t="shared" si="106"/>
        <v>0</v>
      </c>
      <c r="BM131" s="139">
        <v>850</v>
      </c>
      <c r="BN131" s="32">
        <f t="shared" si="107"/>
        <v>0</v>
      </c>
      <c r="BO131" s="46">
        <f t="shared" si="108"/>
        <v>2199191.8139008139</v>
      </c>
      <c r="BP131" s="5">
        <f t="shared" si="109"/>
        <v>2199191.8139008139</v>
      </c>
      <c r="BQ131" s="96">
        <f t="shared" si="110"/>
        <v>7.8093376783939942E-4</v>
      </c>
      <c r="BR131" s="67">
        <f t="shared" si="111"/>
        <v>4598.8936350259537</v>
      </c>
      <c r="BS131" s="97">
        <f t="shared" si="113"/>
        <v>2203791</v>
      </c>
      <c r="BT131" s="99">
        <f t="shared" si="112"/>
        <v>179.46180781758957</v>
      </c>
    </row>
    <row r="132" spans="1:72" ht="15.6" x14ac:dyDescent="0.3">
      <c r="A132" s="3" t="s">
        <v>313</v>
      </c>
      <c r="B132" s="13" t="s">
        <v>14</v>
      </c>
      <c r="C132" s="36">
        <v>27157</v>
      </c>
      <c r="D132" s="25">
        <v>0</v>
      </c>
      <c r="E132" s="28">
        <v>0</v>
      </c>
      <c r="F132" s="4">
        <v>0</v>
      </c>
      <c r="G132" s="28">
        <v>0</v>
      </c>
      <c r="H132" s="28">
        <v>0</v>
      </c>
      <c r="I132" s="4">
        <v>0</v>
      </c>
      <c r="J132" s="28">
        <f t="shared" si="65"/>
        <v>0</v>
      </c>
      <c r="K132" s="49">
        <f t="shared" si="66"/>
        <v>0</v>
      </c>
      <c r="L132" s="39">
        <v>9555</v>
      </c>
      <c r="M132" s="40">
        <f t="shared" si="67"/>
        <v>3.0747042105588335E-3</v>
      </c>
      <c r="N132" s="1">
        <f t="shared" si="68"/>
        <v>351328.59996371175</v>
      </c>
      <c r="O132" s="43">
        <v>1424</v>
      </c>
      <c r="P132" s="43">
        <v>2592</v>
      </c>
      <c r="Q132" s="43">
        <f t="shared" si="69"/>
        <v>2720</v>
      </c>
      <c r="R132" s="44">
        <f t="shared" si="70"/>
        <v>2.9038639539737563E-3</v>
      </c>
      <c r="S132" s="32">
        <f t="shared" si="71"/>
        <v>331807.67565581953</v>
      </c>
      <c r="T132" s="46">
        <f t="shared" si="72"/>
        <v>683136.27561953128</v>
      </c>
      <c r="U132" s="5">
        <f t="shared" si="73"/>
        <v>25.155071459275003</v>
      </c>
      <c r="V132" s="59">
        <v>150964147.12000003</v>
      </c>
      <c r="W132" s="58">
        <f t="shared" si="74"/>
        <v>4.8852834468952802</v>
      </c>
      <c r="X132" s="44">
        <f t="shared" si="75"/>
        <v>2.997154517823192E-3</v>
      </c>
      <c r="Y132" s="100">
        <f t="shared" si="76"/>
        <v>5558.9404985823185</v>
      </c>
      <c r="Z132" s="32">
        <f t="shared" si="77"/>
        <v>1626731.1041368609</v>
      </c>
      <c r="AA132" s="63">
        <v>41637750.056999996</v>
      </c>
      <c r="AB132" s="58">
        <f t="shared" si="78"/>
        <v>17.712355926782685</v>
      </c>
      <c r="AC132" s="58">
        <f t="shared" si="79"/>
        <v>3.0381396153513107E-3</v>
      </c>
      <c r="AD132" s="105">
        <f t="shared" si="80"/>
        <v>1533.2234803917956</v>
      </c>
      <c r="AE132" s="5">
        <f t="shared" si="81"/>
        <v>972019.87206268369</v>
      </c>
      <c r="AF132" s="46">
        <f t="shared" si="82"/>
        <v>2598750.9761995445</v>
      </c>
      <c r="AG132" s="67">
        <f t="shared" si="83"/>
        <v>95.693595618055909</v>
      </c>
      <c r="AH132" s="70">
        <v>1769.7430999999999</v>
      </c>
      <c r="AI132" s="40">
        <f t="shared" si="84"/>
        <v>1.8846321985073655E-3</v>
      </c>
      <c r="AJ132" s="5">
        <f t="shared" si="85"/>
        <v>323021.66946912539</v>
      </c>
      <c r="AK132" s="46">
        <f t="shared" si="86"/>
        <v>323021.66946912539</v>
      </c>
      <c r="AL132" s="5">
        <f t="shared" si="87"/>
        <v>11.894600635899598</v>
      </c>
      <c r="AM132" s="74">
        <v>2119.4166666666665</v>
      </c>
      <c r="AN132" s="44">
        <f t="shared" si="88"/>
        <v>2.3577857981314601E-3</v>
      </c>
      <c r="AO132" s="5">
        <f t="shared" si="89"/>
        <v>67350.935259109596</v>
      </c>
      <c r="AP132" s="108">
        <v>15.333333333333334</v>
      </c>
      <c r="AQ132" s="77">
        <f t="shared" si="90"/>
        <v>1.7365698969383527E-3</v>
      </c>
      <c r="AR132" s="32">
        <f t="shared" si="91"/>
        <v>148822.06398233236</v>
      </c>
      <c r="AS132" s="36">
        <v>171.16666666666666</v>
      </c>
      <c r="AT132" s="81">
        <f t="shared" si="92"/>
        <v>3.0748364902552813E-3</v>
      </c>
      <c r="AU132" s="6">
        <f t="shared" si="93"/>
        <v>351343.71479667583</v>
      </c>
      <c r="AV132" s="110">
        <v>75.583333333333329</v>
      </c>
      <c r="AW132" s="77">
        <f t="shared" si="94"/>
        <v>2.0118686200252265E-3</v>
      </c>
      <c r="AX132" s="73">
        <f t="shared" si="95"/>
        <v>229884.54731908027</v>
      </c>
      <c r="AY132" s="86">
        <v>106</v>
      </c>
      <c r="AZ132" s="77">
        <f t="shared" si="96"/>
        <v>1.1436586286885687E-3</v>
      </c>
      <c r="BA132" s="73">
        <f t="shared" si="97"/>
        <v>98010.243015676737</v>
      </c>
      <c r="BB132" s="46">
        <f t="shared" si="98"/>
        <v>895411.50437287474</v>
      </c>
      <c r="BC132" s="67">
        <f t="shared" si="99"/>
        <v>32.971664925171218</v>
      </c>
      <c r="BD132" s="93">
        <f t="shared" si="100"/>
        <v>4500320.4256610759</v>
      </c>
      <c r="BE132" s="1">
        <v>3190160</v>
      </c>
      <c r="BF132" s="1">
        <f t="shared" si="101"/>
        <v>0</v>
      </c>
      <c r="BG132" s="1">
        <f t="shared" si="102"/>
        <v>1310160.4256610759</v>
      </c>
      <c r="BH132" s="87">
        <f t="shared" si="103"/>
        <v>9.4657985706596553E-4</v>
      </c>
      <c r="BI132" s="1">
        <f t="shared" si="104"/>
        <v>-472.77017641146568</v>
      </c>
      <c r="BJ132" s="93">
        <f t="shared" si="105"/>
        <v>4499847.6554846643</v>
      </c>
      <c r="BK132" s="91">
        <v>5</v>
      </c>
      <c r="BL132" s="5">
        <f t="shared" si="106"/>
        <v>0</v>
      </c>
      <c r="BM132" s="139">
        <v>551</v>
      </c>
      <c r="BN132" s="32">
        <f t="shared" si="107"/>
        <v>0</v>
      </c>
      <c r="BO132" s="46">
        <f t="shared" si="108"/>
        <v>4499847.6554846643</v>
      </c>
      <c r="BP132" s="5">
        <f t="shared" si="109"/>
        <v>4499847.6554846643</v>
      </c>
      <c r="BQ132" s="96">
        <f t="shared" si="110"/>
        <v>1.5978974467296811E-3</v>
      </c>
      <c r="BR132" s="67">
        <f t="shared" si="111"/>
        <v>9409.9662478682822</v>
      </c>
      <c r="BS132" s="97">
        <f t="shared" si="113"/>
        <v>4509258</v>
      </c>
      <c r="BT132" s="99">
        <f t="shared" si="112"/>
        <v>166.04404021062709</v>
      </c>
    </row>
    <row r="133" spans="1:72" ht="15.6" x14ac:dyDescent="0.3">
      <c r="A133" s="2" t="s">
        <v>380</v>
      </c>
      <c r="B133" s="13" t="s">
        <v>81</v>
      </c>
      <c r="C133" s="36">
        <v>9524</v>
      </c>
      <c r="D133" s="25">
        <v>0</v>
      </c>
      <c r="E133" s="28">
        <v>0</v>
      </c>
      <c r="F133" s="4">
        <v>0</v>
      </c>
      <c r="G133" s="28">
        <v>0</v>
      </c>
      <c r="H133" s="28">
        <v>0</v>
      </c>
      <c r="I133" s="4">
        <v>0</v>
      </c>
      <c r="J133" s="28">
        <f t="shared" si="65"/>
        <v>0</v>
      </c>
      <c r="K133" s="49">
        <f t="shared" si="66"/>
        <v>0</v>
      </c>
      <c r="L133" s="39">
        <v>3019</v>
      </c>
      <c r="M133" s="40">
        <f t="shared" si="67"/>
        <v>9.7148425030634412E-4</v>
      </c>
      <c r="N133" s="1">
        <f t="shared" si="68"/>
        <v>111005.8653365197</v>
      </c>
      <c r="O133" s="43">
        <v>1609</v>
      </c>
      <c r="P133" s="43">
        <v>53</v>
      </c>
      <c r="Q133" s="43">
        <f t="shared" si="69"/>
        <v>1635.5</v>
      </c>
      <c r="R133" s="44">
        <f t="shared" si="70"/>
        <v>1.7460549620309112E-3</v>
      </c>
      <c r="S133" s="32">
        <f t="shared" si="71"/>
        <v>199511.56379966647</v>
      </c>
      <c r="T133" s="46">
        <f t="shared" si="72"/>
        <v>310517.42913618614</v>
      </c>
      <c r="U133" s="5">
        <f t="shared" si="73"/>
        <v>32.603677985739829</v>
      </c>
      <c r="V133" s="59">
        <v>49610452.439999998</v>
      </c>
      <c r="W133" s="58">
        <f t="shared" si="74"/>
        <v>1.8283763106112081</v>
      </c>
      <c r="X133" s="44">
        <f t="shared" si="75"/>
        <v>1.1217212632998628E-3</v>
      </c>
      <c r="Y133" s="100">
        <f t="shared" si="76"/>
        <v>5208.9933263334733</v>
      </c>
      <c r="Z133" s="32">
        <f t="shared" si="77"/>
        <v>608823.75544216949</v>
      </c>
      <c r="AA133" s="63">
        <v>9751312.7369999997</v>
      </c>
      <c r="AB133" s="58">
        <f t="shared" si="78"/>
        <v>9.3019861475498082</v>
      </c>
      <c r="AC133" s="58">
        <f t="shared" si="79"/>
        <v>1.5955377552902157E-3</v>
      </c>
      <c r="AD133" s="105">
        <f t="shared" si="80"/>
        <v>1023.8673600377992</v>
      </c>
      <c r="AE133" s="5">
        <f t="shared" si="81"/>
        <v>510475.02785320207</v>
      </c>
      <c r="AF133" s="46">
        <f t="shared" si="82"/>
        <v>1119298.7832953716</v>
      </c>
      <c r="AG133" s="67">
        <f t="shared" si="83"/>
        <v>117.52402176557871</v>
      </c>
      <c r="AH133" s="70">
        <v>1014.5469000000001</v>
      </c>
      <c r="AI133" s="40">
        <f t="shared" si="84"/>
        <v>1.080409780739268E-3</v>
      </c>
      <c r="AJ133" s="5">
        <f t="shared" si="85"/>
        <v>185179.77744494431</v>
      </c>
      <c r="AK133" s="46">
        <f t="shared" si="86"/>
        <v>185179.77744494431</v>
      </c>
      <c r="AL133" s="5">
        <f t="shared" si="87"/>
        <v>19.443487761963912</v>
      </c>
      <c r="AM133" s="74">
        <v>811.55555555555554</v>
      </c>
      <c r="AN133" s="44">
        <f t="shared" si="88"/>
        <v>9.0283057285428048E-4</v>
      </c>
      <c r="AO133" s="5">
        <f t="shared" si="89"/>
        <v>25789.655493914026</v>
      </c>
      <c r="AP133" s="108">
        <v>7.333333333333333</v>
      </c>
      <c r="AQ133" s="77">
        <f t="shared" si="90"/>
        <v>8.3053342897051639E-4</v>
      </c>
      <c r="AR133" s="32">
        <f t="shared" si="91"/>
        <v>71175.76973068068</v>
      </c>
      <c r="AS133" s="36">
        <v>41.083333333333336</v>
      </c>
      <c r="AT133" s="81">
        <f t="shared" si="92"/>
        <v>7.3802063763186651E-4</v>
      </c>
      <c r="AU133" s="6">
        <f t="shared" si="93"/>
        <v>84329.333687809733</v>
      </c>
      <c r="AV133" s="110">
        <v>27.444444444444443</v>
      </c>
      <c r="AW133" s="77">
        <f t="shared" si="94"/>
        <v>7.3051311892132441E-4</v>
      </c>
      <c r="AX133" s="73">
        <f t="shared" si="95"/>
        <v>83471.493109610921</v>
      </c>
      <c r="AY133" s="86">
        <v>127</v>
      </c>
      <c r="AZ133" s="77">
        <f t="shared" si="96"/>
        <v>1.3702325079570589E-3</v>
      </c>
      <c r="BA133" s="73">
        <f t="shared" si="97"/>
        <v>117427.36663199007</v>
      </c>
      <c r="BB133" s="46">
        <f t="shared" si="98"/>
        <v>382193.6186540054</v>
      </c>
      <c r="BC133" s="67">
        <f t="shared" si="99"/>
        <v>40.129527368123206</v>
      </c>
      <c r="BD133" s="93">
        <f t="shared" si="100"/>
        <v>1997189.6085305074</v>
      </c>
      <c r="BE133" s="1">
        <v>983970</v>
      </c>
      <c r="BF133" s="1">
        <f t="shared" si="101"/>
        <v>0</v>
      </c>
      <c r="BG133" s="1">
        <f t="shared" si="102"/>
        <v>1013219.6085305074</v>
      </c>
      <c r="BH133" s="87">
        <f t="shared" si="103"/>
        <v>7.3204262121969192E-4</v>
      </c>
      <c r="BI133" s="1">
        <f t="shared" si="104"/>
        <v>-365.61935751251383</v>
      </c>
      <c r="BJ133" s="93">
        <f t="shared" si="105"/>
        <v>1996823.9891729949</v>
      </c>
      <c r="BK133" s="91">
        <v>7.8</v>
      </c>
      <c r="BL133" s="5">
        <f t="shared" si="106"/>
        <v>0</v>
      </c>
      <c r="BM133" s="139">
        <v>818</v>
      </c>
      <c r="BN133" s="32">
        <f t="shared" si="107"/>
        <v>0</v>
      </c>
      <c r="BO133" s="46">
        <f t="shared" si="108"/>
        <v>1996823.9891729949</v>
      </c>
      <c r="BP133" s="5">
        <f t="shared" si="109"/>
        <v>1996823.9891729949</v>
      </c>
      <c r="BQ133" s="96">
        <f t="shared" si="110"/>
        <v>7.0907288382953987E-4</v>
      </c>
      <c r="BR133" s="67">
        <f t="shared" si="111"/>
        <v>4175.7072193653557</v>
      </c>
      <c r="BS133" s="97">
        <f t="shared" si="113"/>
        <v>2001000</v>
      </c>
      <c r="BT133" s="99">
        <f t="shared" si="112"/>
        <v>210.10079798404033</v>
      </c>
    </row>
    <row r="134" spans="1:72" ht="15.6" x14ac:dyDescent="0.3">
      <c r="A134" s="2" t="s">
        <v>520</v>
      </c>
      <c r="B134" s="13" t="s">
        <v>221</v>
      </c>
      <c r="C134" s="36">
        <v>6508</v>
      </c>
      <c r="D134" s="25">
        <v>0</v>
      </c>
      <c r="E134" s="28">
        <v>0</v>
      </c>
      <c r="F134" s="4">
        <v>0</v>
      </c>
      <c r="G134" s="28">
        <v>0</v>
      </c>
      <c r="H134" s="28">
        <v>0</v>
      </c>
      <c r="I134" s="4">
        <v>0</v>
      </c>
      <c r="J134" s="28">
        <f t="shared" si="65"/>
        <v>0</v>
      </c>
      <c r="K134" s="49">
        <f t="shared" si="66"/>
        <v>0</v>
      </c>
      <c r="L134" s="39">
        <v>2177</v>
      </c>
      <c r="M134" s="40">
        <f t="shared" si="67"/>
        <v>7.0053700328483312E-4</v>
      </c>
      <c r="N134" s="1">
        <f t="shared" si="68"/>
        <v>80046.296401988526</v>
      </c>
      <c r="O134" s="43">
        <v>0</v>
      </c>
      <c r="P134" s="43">
        <v>0</v>
      </c>
      <c r="Q134" s="43">
        <f t="shared" si="69"/>
        <v>0</v>
      </c>
      <c r="R134" s="44">
        <f t="shared" si="70"/>
        <v>0</v>
      </c>
      <c r="S134" s="32">
        <f t="shared" si="71"/>
        <v>0</v>
      </c>
      <c r="T134" s="46">
        <f t="shared" si="72"/>
        <v>80046.296401988526</v>
      </c>
      <c r="U134" s="5">
        <f t="shared" si="73"/>
        <v>12.299676767361483</v>
      </c>
      <c r="V134" s="59">
        <v>29503796.410000004</v>
      </c>
      <c r="W134" s="58">
        <f t="shared" si="74"/>
        <v>1.4355462399287886</v>
      </c>
      <c r="X134" s="44">
        <f t="shared" si="75"/>
        <v>8.8071735147344328E-4</v>
      </c>
      <c r="Y134" s="100">
        <f t="shared" si="76"/>
        <v>4533.4659511370628</v>
      </c>
      <c r="Z134" s="32">
        <f t="shared" si="77"/>
        <v>478016.83265747578</v>
      </c>
      <c r="AA134" s="63">
        <v>5332787.199</v>
      </c>
      <c r="AB134" s="58">
        <f t="shared" si="78"/>
        <v>7.9422002827981206</v>
      </c>
      <c r="AC134" s="58">
        <f t="shared" si="79"/>
        <v>1.3622983533058605E-3</v>
      </c>
      <c r="AD134" s="105">
        <f t="shared" si="80"/>
        <v>819.42028257529194</v>
      </c>
      <c r="AE134" s="5">
        <f t="shared" si="81"/>
        <v>435852.60677312472</v>
      </c>
      <c r="AF134" s="46">
        <f t="shared" si="82"/>
        <v>913869.4394306005</v>
      </c>
      <c r="AG134" s="67">
        <f t="shared" si="83"/>
        <v>140.42247071767065</v>
      </c>
      <c r="AH134" s="70">
        <v>2657.6826999999998</v>
      </c>
      <c r="AI134" s="40">
        <f t="shared" si="84"/>
        <v>2.8302155210188367E-3</v>
      </c>
      <c r="AJ134" s="5">
        <f t="shared" si="85"/>
        <v>485092.49883399048</v>
      </c>
      <c r="AK134" s="46">
        <f t="shared" si="86"/>
        <v>485092.49883399048</v>
      </c>
      <c r="AL134" s="5">
        <f t="shared" si="87"/>
        <v>74.537876280576285</v>
      </c>
      <c r="AM134" s="74">
        <v>602.61111111111109</v>
      </c>
      <c r="AN134" s="44">
        <f t="shared" si="88"/>
        <v>6.7038631049769854E-4</v>
      </c>
      <c r="AO134" s="5">
        <f t="shared" si="89"/>
        <v>19149.807854770363</v>
      </c>
      <c r="AP134" s="108">
        <v>5</v>
      </c>
      <c r="AQ134" s="77">
        <f t="shared" si="90"/>
        <v>5.6627279247989761E-4</v>
      </c>
      <c r="AR134" s="32">
        <f t="shared" si="91"/>
        <v>48528.933907282291</v>
      </c>
      <c r="AS134" s="36">
        <v>32.5</v>
      </c>
      <c r="AT134" s="81">
        <f t="shared" si="92"/>
        <v>5.8382971333961037E-4</v>
      </c>
      <c r="AU134" s="6">
        <f t="shared" si="93"/>
        <v>66710.831923419464</v>
      </c>
      <c r="AV134" s="110">
        <v>8.3888888888888893</v>
      </c>
      <c r="AW134" s="77">
        <f t="shared" si="94"/>
        <v>2.2329449586461537E-4</v>
      </c>
      <c r="AX134" s="73">
        <f t="shared" si="95"/>
        <v>25514.565707593621</v>
      </c>
      <c r="AY134" s="86">
        <v>16</v>
      </c>
      <c r="AZ134" s="77">
        <f t="shared" si="96"/>
        <v>1.7262771753789717E-4</v>
      </c>
      <c r="BA134" s="73">
        <f t="shared" si="97"/>
        <v>14793.998945762527</v>
      </c>
      <c r="BB134" s="46">
        <f t="shared" si="98"/>
        <v>174698.13833882826</v>
      </c>
      <c r="BC134" s="67">
        <f t="shared" si="99"/>
        <v>26.84359839256734</v>
      </c>
      <c r="BD134" s="93">
        <f t="shared" si="100"/>
        <v>1653706.3730054076</v>
      </c>
      <c r="BE134" s="1">
        <v>794999</v>
      </c>
      <c r="BF134" s="1">
        <f t="shared" si="101"/>
        <v>0</v>
      </c>
      <c r="BG134" s="1">
        <f t="shared" si="102"/>
        <v>858707.37300540763</v>
      </c>
      <c r="BH134" s="87">
        <f t="shared" si="103"/>
        <v>6.2040883427753684E-4</v>
      </c>
      <c r="BI134" s="1">
        <f t="shared" si="104"/>
        <v>-309.86376039922698</v>
      </c>
      <c r="BJ134" s="93">
        <f t="shared" si="105"/>
        <v>1653396.5092450085</v>
      </c>
      <c r="BK134" s="91">
        <v>7.5</v>
      </c>
      <c r="BL134" s="5">
        <f t="shared" si="106"/>
        <v>0</v>
      </c>
      <c r="BM134" s="139">
        <v>756</v>
      </c>
      <c r="BN134" s="32">
        <f t="shared" si="107"/>
        <v>0</v>
      </c>
      <c r="BO134" s="46">
        <f t="shared" si="108"/>
        <v>1653396.5092450085</v>
      </c>
      <c r="BP134" s="5">
        <f t="shared" si="109"/>
        <v>1653396.5092450085</v>
      </c>
      <c r="BQ134" s="96">
        <f t="shared" si="110"/>
        <v>5.8712166784895519E-4</v>
      </c>
      <c r="BR134" s="67">
        <f t="shared" si="111"/>
        <v>3457.5404630366365</v>
      </c>
      <c r="BS134" s="97">
        <f t="shared" si="113"/>
        <v>1656854</v>
      </c>
      <c r="BT134" s="99">
        <f t="shared" si="112"/>
        <v>254.58727719729563</v>
      </c>
    </row>
    <row r="135" spans="1:72" ht="15.6" x14ac:dyDescent="0.3">
      <c r="A135" s="3" t="s">
        <v>354</v>
      </c>
      <c r="B135" s="13" t="s">
        <v>55</v>
      </c>
      <c r="C135" s="36">
        <v>19052</v>
      </c>
      <c r="D135" s="25">
        <v>0</v>
      </c>
      <c r="E135" s="28">
        <v>0</v>
      </c>
      <c r="F135" s="4">
        <v>0</v>
      </c>
      <c r="G135" s="28">
        <v>0</v>
      </c>
      <c r="H135" s="28">
        <v>0</v>
      </c>
      <c r="I135" s="4">
        <v>0</v>
      </c>
      <c r="J135" s="28">
        <f t="shared" ref="J135:J198" si="114">SUM(D135:I135)</f>
        <v>0</v>
      </c>
      <c r="K135" s="49">
        <f t="shared" ref="K135:K198" si="115">J135/C135</f>
        <v>0</v>
      </c>
      <c r="L135" s="39">
        <v>6255</v>
      </c>
      <c r="M135" s="40">
        <f t="shared" ref="M135:M198" si="116">L135/$L$6</f>
        <v>2.0127969478854531E-3</v>
      </c>
      <c r="N135" s="1">
        <f t="shared" ref="N135:N198" si="117">$N$6*M135</f>
        <v>229990.62195426656</v>
      </c>
      <c r="O135" s="43">
        <v>841</v>
      </c>
      <c r="P135" s="43">
        <v>673.5</v>
      </c>
      <c r="Q135" s="43">
        <f t="shared" ref="Q135:Q198" si="118">O135+P135/2</f>
        <v>1177.75</v>
      </c>
      <c r="R135" s="44">
        <f t="shared" ref="R135:R198" si="119">Q135/$Q$6</f>
        <v>1.2573624161002174E-3</v>
      </c>
      <c r="S135" s="32">
        <f t="shared" ref="S135:S198" si="120">$S$6*R135</f>
        <v>143671.50367780935</v>
      </c>
      <c r="T135" s="46">
        <f t="shared" ref="T135:T198" si="121">N135+S135</f>
        <v>373662.12563207594</v>
      </c>
      <c r="U135" s="5">
        <f t="shared" ref="U135:U198" si="122">T135/C135</f>
        <v>19.612750663031491</v>
      </c>
      <c r="V135" s="59">
        <v>86917979.959999993</v>
      </c>
      <c r="W135" s="58">
        <f t="shared" ref="W135:W198" si="123">C135*C135/V135</f>
        <v>4.1761060734159292</v>
      </c>
      <c r="X135" s="44">
        <f t="shared" ref="X135:X198" si="124">W135/$W$6</f>
        <v>2.5620693908358439E-3</v>
      </c>
      <c r="Y135" s="100">
        <f t="shared" ref="Y135:Y198" si="125">V135/C135</f>
        <v>4562.1446546294346</v>
      </c>
      <c r="Z135" s="32">
        <f t="shared" ref="Z135:Z198" si="126">$Z$6*X135</f>
        <v>1390584.9512412471</v>
      </c>
      <c r="AA135" s="63">
        <v>20169238.544999998</v>
      </c>
      <c r="AB135" s="58">
        <f t="shared" ref="AB135:AB198" si="127">C135*C135/AA135</f>
        <v>17.996648866547481</v>
      </c>
      <c r="AC135" s="58">
        <f t="shared" ref="AC135:AC198" si="128">AB135/$AB$6</f>
        <v>3.0869034074879672E-3</v>
      </c>
      <c r="AD135" s="105">
        <f t="shared" ref="AD135:AD198" si="129">AA135/C135</f>
        <v>1058.6415360592064</v>
      </c>
      <c r="AE135" s="5">
        <f t="shared" ref="AE135:AE198" si="130">$AE$6*AC135</f>
        <v>987621.31932812918</v>
      </c>
      <c r="AF135" s="46">
        <f t="shared" ref="AF135:AF198" si="131">Z135+AE135</f>
        <v>2378206.2705693762</v>
      </c>
      <c r="AG135" s="67">
        <f t="shared" ref="AG135:AG198" si="132">AF135/C135</f>
        <v>124.82711896752971</v>
      </c>
      <c r="AH135" s="70">
        <v>5423.2043999999996</v>
      </c>
      <c r="AI135" s="40">
        <f t="shared" ref="AI135:AI198" si="133">AH135/$AH$6</f>
        <v>5.7752707900524192E-3</v>
      </c>
      <c r="AJ135" s="5">
        <f t="shared" ref="AJ135:AJ198" si="134">$AJ$6*AI135</f>
        <v>989868.2691065761</v>
      </c>
      <c r="AK135" s="46">
        <f t="shared" ref="AK135:AK198" si="135">AJ135</f>
        <v>989868.2691065761</v>
      </c>
      <c r="AL135" s="5">
        <f t="shared" ref="AL135:AL198" si="136">AK135/C135</f>
        <v>51.956134217225284</v>
      </c>
      <c r="AM135" s="74">
        <v>1960.2777777777778</v>
      </c>
      <c r="AN135" s="44">
        <f t="shared" ref="AN135:AN198" si="137">AM135/$AM$6</f>
        <v>2.1807486831300167E-3</v>
      </c>
      <c r="AO135" s="5">
        <f t="shared" ref="AO135:AO198" si="138">AN135*$AO$6</f>
        <v>62293.811206377082</v>
      </c>
      <c r="AP135" s="108">
        <v>12.333333333333334</v>
      </c>
      <c r="AQ135" s="77">
        <f t="shared" ref="AQ135:AQ198" si="139">AP135/$AP$6</f>
        <v>1.3968062214504142E-3</v>
      </c>
      <c r="AR135" s="32">
        <f t="shared" ref="AR135:AR198" si="140">AQ135*$AR$6</f>
        <v>119704.70363796299</v>
      </c>
      <c r="AS135" s="36">
        <v>123.08333333333333</v>
      </c>
      <c r="AT135" s="81">
        <f t="shared" ref="AT135:AT198" si="141">AS135/$AS$6</f>
        <v>2.2110679143656528E-3</v>
      </c>
      <c r="AU135" s="6">
        <f t="shared" ref="AU135:AU198" si="142">AT135*$AU$6</f>
        <v>252645.89423305271</v>
      </c>
      <c r="AV135" s="110">
        <v>60.722222222222221</v>
      </c>
      <c r="AW135" s="77">
        <f t="shared" ref="AW135:AW198" si="143">AV135/$AV$6</f>
        <v>1.6162972449008251E-3</v>
      </c>
      <c r="AX135" s="73">
        <f t="shared" ref="AX135:AX198" si="144">$AX$6*AW135</f>
        <v>184684.9027708598</v>
      </c>
      <c r="AY135" s="86">
        <v>178</v>
      </c>
      <c r="AZ135" s="77">
        <f t="shared" ref="AZ135:AZ198" si="145">AY135/$AY$6</f>
        <v>1.9204833576091061E-3</v>
      </c>
      <c r="BA135" s="73">
        <f t="shared" ref="BA135:BA198" si="146">AZ135*$BA$6</f>
        <v>164583.23827160813</v>
      </c>
      <c r="BB135" s="46">
        <f t="shared" ref="BB135:BB198" si="147">BA135+AX135+AU135+AR135+AO135</f>
        <v>783912.5501198608</v>
      </c>
      <c r="BC135" s="67">
        <f t="shared" ref="BC135:BC198" si="148">BB135/C135</f>
        <v>41.145945313870499</v>
      </c>
      <c r="BD135" s="93">
        <f t="shared" ref="BD135:BD198" si="149">J135+T135+AF135+AK135+BB135</f>
        <v>4525649.2154278895</v>
      </c>
      <c r="BE135" s="1">
        <v>2479983</v>
      </c>
      <c r="BF135" s="1">
        <f t="shared" ref="BF135:BF198" si="150">IF(BD135&gt;BE135,0,BE135-BD135)</f>
        <v>0</v>
      </c>
      <c r="BG135" s="1">
        <f t="shared" ref="BG135:BG198" si="151">IF(BD135&lt;BE135,0,BD135-BE135)</f>
        <v>2045666.2154278895</v>
      </c>
      <c r="BH135" s="87">
        <f t="shared" ref="BH135:BH198" si="152">BG135/$BG$6</f>
        <v>1.4779765865904182E-3</v>
      </c>
      <c r="BI135" s="1">
        <f t="shared" ref="BI135:BI198" si="153">$BI$6*BH135</f>
        <v>-738.17675958181064</v>
      </c>
      <c r="BJ135" s="93">
        <f t="shared" ref="BJ135:BJ198" si="154">BD135+BF135+BI135</f>
        <v>4524911.0386683075</v>
      </c>
      <c r="BK135" s="91">
        <v>7.3</v>
      </c>
      <c r="BL135" s="5">
        <f t="shared" ref="BL135:BL198" si="155">IF(BK135&gt;=5,0,BJ135*(5-BK135)/5*-0.25)</f>
        <v>0</v>
      </c>
      <c r="BM135" s="139">
        <v>714</v>
      </c>
      <c r="BN135" s="32">
        <f t="shared" ref="BN135:BN198" si="156">IF(BM135&gt;=441,0,BJ135*(441-BM135)/441*-0.25)</f>
        <v>0</v>
      </c>
      <c r="BO135" s="46">
        <f t="shared" ref="BO135:BO198" si="157">BJ135+BL135+BN135</f>
        <v>4524911.0386683075</v>
      </c>
      <c r="BP135" s="5">
        <f t="shared" ref="BP135:BP198" si="158">IF(BK135&lt;5,0,IF(BM135&lt;441,0,IF(BF135&lt;&gt;0,0,BO135)))</f>
        <v>4524911.0386683075</v>
      </c>
      <c r="BQ135" s="96">
        <f t="shared" ref="BQ135:BQ198" si="159">BP135/$BP$6</f>
        <v>1.6067974626994969E-3</v>
      </c>
      <c r="BR135" s="67">
        <f t="shared" ref="BR135:BR198" si="160">$BR$6*BQ135</f>
        <v>9462.378153308684</v>
      </c>
      <c r="BS135" s="97">
        <f t="shared" si="113"/>
        <v>4534373</v>
      </c>
      <c r="BT135" s="99">
        <f t="shared" ref="BT135:BT198" si="161">BS135/C135</f>
        <v>237.99984253621668</v>
      </c>
    </row>
    <row r="136" spans="1:72" ht="15.6" x14ac:dyDescent="0.3">
      <c r="A136" s="3" t="s">
        <v>418</v>
      </c>
      <c r="B136" s="13" t="s">
        <v>119</v>
      </c>
      <c r="C136" s="36">
        <v>13073</v>
      </c>
      <c r="D136" s="25">
        <v>0</v>
      </c>
      <c r="E136" s="28">
        <v>0</v>
      </c>
      <c r="F136" s="4">
        <v>0</v>
      </c>
      <c r="G136" s="28">
        <v>0</v>
      </c>
      <c r="H136" s="28">
        <v>0</v>
      </c>
      <c r="I136" s="4">
        <v>0</v>
      </c>
      <c r="J136" s="28">
        <f t="shared" si="114"/>
        <v>0</v>
      </c>
      <c r="K136" s="49">
        <f t="shared" si="115"/>
        <v>0</v>
      </c>
      <c r="L136" s="39">
        <v>3954</v>
      </c>
      <c r="M136" s="40">
        <f t="shared" si="116"/>
        <v>1.2723579747304687E-3</v>
      </c>
      <c r="N136" s="1">
        <f t="shared" si="117"/>
        <v>145384.95910586251</v>
      </c>
      <c r="O136" s="43">
        <v>2016</v>
      </c>
      <c r="P136" s="43">
        <v>54</v>
      </c>
      <c r="Q136" s="43">
        <f t="shared" si="118"/>
        <v>2043</v>
      </c>
      <c r="R136" s="44">
        <f t="shared" si="119"/>
        <v>2.1811007566060235E-3</v>
      </c>
      <c r="S136" s="32">
        <f t="shared" si="120"/>
        <v>249221.72109001444</v>
      </c>
      <c r="T136" s="46">
        <f t="shared" si="121"/>
        <v>394606.68019587698</v>
      </c>
      <c r="U136" s="5">
        <f t="shared" si="122"/>
        <v>30.184860414279584</v>
      </c>
      <c r="V136" s="59">
        <v>93855068.99000001</v>
      </c>
      <c r="W136" s="58">
        <f t="shared" si="123"/>
        <v>1.8209280632270299</v>
      </c>
      <c r="X136" s="44">
        <f t="shared" si="124"/>
        <v>1.1171517130291325E-3</v>
      </c>
      <c r="Y136" s="100">
        <f t="shared" si="125"/>
        <v>7179.3061263673226</v>
      </c>
      <c r="Z136" s="32">
        <f t="shared" si="126"/>
        <v>606343.5931705517</v>
      </c>
      <c r="AA136" s="63">
        <v>21963968.91</v>
      </c>
      <c r="AB136" s="58">
        <f t="shared" si="127"/>
        <v>7.7810768035730202</v>
      </c>
      <c r="AC136" s="58">
        <f t="shared" si="128"/>
        <v>1.3346613959626073E-3</v>
      </c>
      <c r="AD136" s="105">
        <f t="shared" si="129"/>
        <v>1680.1016530253194</v>
      </c>
      <c r="AE136" s="5">
        <f t="shared" si="130"/>
        <v>427010.46153225022</v>
      </c>
      <c r="AF136" s="46">
        <f t="shared" si="131"/>
        <v>1033354.0547028019</v>
      </c>
      <c r="AG136" s="67">
        <f t="shared" si="132"/>
        <v>79.044905890216626</v>
      </c>
      <c r="AH136" s="70">
        <v>797.45249999999999</v>
      </c>
      <c r="AI136" s="40">
        <f t="shared" si="133"/>
        <v>8.4922193412150892E-4</v>
      </c>
      <c r="AJ136" s="5">
        <f t="shared" si="134"/>
        <v>145554.70670987654</v>
      </c>
      <c r="AK136" s="46">
        <f t="shared" si="135"/>
        <v>145554.70670987654</v>
      </c>
      <c r="AL136" s="5">
        <f t="shared" si="136"/>
        <v>11.133994240792209</v>
      </c>
      <c r="AM136" s="74">
        <v>889.69444444444446</v>
      </c>
      <c r="AN136" s="44">
        <f t="shared" si="137"/>
        <v>9.8975768133727237E-4</v>
      </c>
      <c r="AO136" s="5">
        <f t="shared" si="138"/>
        <v>28272.757249951137</v>
      </c>
      <c r="AP136" s="108">
        <v>4</v>
      </c>
      <c r="AQ136" s="77">
        <f t="shared" si="139"/>
        <v>4.5301823398391809E-4</v>
      </c>
      <c r="AR136" s="32">
        <f t="shared" si="140"/>
        <v>38823.147125825832</v>
      </c>
      <c r="AS136" s="36">
        <v>33.083333333333336</v>
      </c>
      <c r="AT136" s="81">
        <f t="shared" si="141"/>
        <v>5.9430870819442399E-4</v>
      </c>
      <c r="AU136" s="6">
        <f t="shared" si="142"/>
        <v>67908.205829737257</v>
      </c>
      <c r="AV136" s="110">
        <v>25.305555555555557</v>
      </c>
      <c r="AW136" s="77">
        <f t="shared" si="143"/>
        <v>6.7358041633332655E-4</v>
      </c>
      <c r="AX136" s="73">
        <f t="shared" si="144"/>
        <v>76966.123707343679</v>
      </c>
      <c r="AY136" s="86">
        <v>0</v>
      </c>
      <c r="AZ136" s="77">
        <f t="shared" si="145"/>
        <v>0</v>
      </c>
      <c r="BA136" s="73">
        <f t="shared" si="146"/>
        <v>0</v>
      </c>
      <c r="BB136" s="46">
        <f t="shared" si="147"/>
        <v>211970.23391285792</v>
      </c>
      <c r="BC136" s="67">
        <f t="shared" si="148"/>
        <v>16.214352781523591</v>
      </c>
      <c r="BD136" s="93">
        <f t="shared" si="149"/>
        <v>1785485.6755214136</v>
      </c>
      <c r="BE136" s="1">
        <v>1330456</v>
      </c>
      <c r="BF136" s="1">
        <f t="shared" si="150"/>
        <v>0</v>
      </c>
      <c r="BG136" s="1">
        <f t="shared" si="151"/>
        <v>455029.67552141356</v>
      </c>
      <c r="BH136" s="87">
        <f t="shared" si="152"/>
        <v>3.2875510264210604E-4</v>
      </c>
      <c r="BI136" s="1">
        <f t="shared" si="153"/>
        <v>-164.19703706144534</v>
      </c>
      <c r="BJ136" s="93">
        <f t="shared" si="154"/>
        <v>1785321.4784843521</v>
      </c>
      <c r="BK136" s="91">
        <v>6.5</v>
      </c>
      <c r="BL136" s="5">
        <f t="shared" si="155"/>
        <v>0</v>
      </c>
      <c r="BM136" s="139">
        <v>577.46</v>
      </c>
      <c r="BN136" s="32">
        <f t="shared" si="156"/>
        <v>0</v>
      </c>
      <c r="BO136" s="46">
        <f t="shared" si="157"/>
        <v>1785321.4784843521</v>
      </c>
      <c r="BP136" s="5">
        <f t="shared" si="158"/>
        <v>1785321.4784843521</v>
      </c>
      <c r="BQ136" s="96">
        <f t="shared" si="159"/>
        <v>6.3396826970013142E-4</v>
      </c>
      <c r="BR136" s="67">
        <f t="shared" si="160"/>
        <v>3733.4185822170016</v>
      </c>
      <c r="BS136" s="97">
        <f t="shared" si="113"/>
        <v>1789055</v>
      </c>
      <c r="BT136" s="99">
        <f t="shared" si="161"/>
        <v>136.85114357836764</v>
      </c>
    </row>
    <row r="137" spans="1:72" ht="15.6" x14ac:dyDescent="0.3">
      <c r="A137" s="2" t="s">
        <v>573</v>
      </c>
      <c r="B137" s="13" t="s">
        <v>276</v>
      </c>
      <c r="C137" s="36">
        <v>12216</v>
      </c>
      <c r="D137" s="25">
        <v>0</v>
      </c>
      <c r="E137" s="28">
        <v>0</v>
      </c>
      <c r="F137" s="4">
        <v>0</v>
      </c>
      <c r="G137" s="28">
        <v>0</v>
      </c>
      <c r="H137" s="28">
        <v>0</v>
      </c>
      <c r="I137" s="4">
        <v>0</v>
      </c>
      <c r="J137" s="28">
        <f t="shared" si="114"/>
        <v>0</v>
      </c>
      <c r="K137" s="49">
        <f t="shared" si="115"/>
        <v>0</v>
      </c>
      <c r="L137" s="39">
        <v>3342</v>
      </c>
      <c r="M137" s="40">
        <f t="shared" si="116"/>
        <v>1.0754224460164962E-3</v>
      </c>
      <c r="N137" s="1">
        <f t="shared" si="117"/>
        <v>122882.27954774721</v>
      </c>
      <c r="O137" s="43">
        <v>312</v>
      </c>
      <c r="P137" s="43">
        <v>168</v>
      </c>
      <c r="Q137" s="43">
        <f t="shared" si="118"/>
        <v>396</v>
      </c>
      <c r="R137" s="44">
        <f t="shared" si="119"/>
        <v>4.2276842859323806E-4</v>
      </c>
      <c r="S137" s="32">
        <f t="shared" si="120"/>
        <v>48307.293955773726</v>
      </c>
      <c r="T137" s="46">
        <f t="shared" si="121"/>
        <v>171189.57350352092</v>
      </c>
      <c r="U137" s="5">
        <f t="shared" si="122"/>
        <v>14.013553823143495</v>
      </c>
      <c r="V137" s="59">
        <v>31769704.640000004</v>
      </c>
      <c r="W137" s="58">
        <f t="shared" si="123"/>
        <v>4.6972629330683002</v>
      </c>
      <c r="X137" s="44">
        <f t="shared" si="124"/>
        <v>2.881802657775418E-3</v>
      </c>
      <c r="Y137" s="100">
        <f t="shared" si="125"/>
        <v>2600.6634446627377</v>
      </c>
      <c r="Z137" s="32">
        <f t="shared" si="126"/>
        <v>1564122.9010749641</v>
      </c>
      <c r="AA137" s="63">
        <v>9886857.1649999991</v>
      </c>
      <c r="AB137" s="58">
        <f t="shared" si="127"/>
        <v>15.093841603000444</v>
      </c>
      <c r="AC137" s="58">
        <f t="shared" si="128"/>
        <v>2.5889948413114908E-3</v>
      </c>
      <c r="AD137" s="105">
        <f t="shared" si="129"/>
        <v>809.33670309430249</v>
      </c>
      <c r="AE137" s="5">
        <f t="shared" si="130"/>
        <v>828320.86508030526</v>
      </c>
      <c r="AF137" s="46">
        <f t="shared" si="131"/>
        <v>2392443.7661552695</v>
      </c>
      <c r="AG137" s="67">
        <f t="shared" si="132"/>
        <v>195.84510201009081</v>
      </c>
      <c r="AH137" s="70">
        <v>4051.0866000000001</v>
      </c>
      <c r="AI137" s="40">
        <f t="shared" si="133"/>
        <v>4.3140771365639055E-3</v>
      </c>
      <c r="AJ137" s="5">
        <f t="shared" si="134"/>
        <v>739423.00252279732</v>
      </c>
      <c r="AK137" s="46">
        <f t="shared" si="135"/>
        <v>739423.00252279732</v>
      </c>
      <c r="AL137" s="5">
        <f t="shared" si="136"/>
        <v>60.529060455369788</v>
      </c>
      <c r="AM137" s="74">
        <v>1433.0833333333333</v>
      </c>
      <c r="AN137" s="44">
        <f t="shared" si="137"/>
        <v>1.5942610926932223E-3</v>
      </c>
      <c r="AO137" s="5">
        <f t="shared" si="138"/>
        <v>45540.598185464078</v>
      </c>
      <c r="AP137" s="108">
        <v>9.6666666666666661</v>
      </c>
      <c r="AQ137" s="77">
        <f t="shared" si="139"/>
        <v>1.0947940654611353E-3</v>
      </c>
      <c r="AR137" s="32">
        <f t="shared" si="140"/>
        <v>93822.605554079084</v>
      </c>
      <c r="AS137" s="36">
        <v>96</v>
      </c>
      <c r="AT137" s="81">
        <f t="shared" si="141"/>
        <v>1.7245431532493106E-3</v>
      </c>
      <c r="AU137" s="6">
        <f t="shared" si="142"/>
        <v>197053.5342968698</v>
      </c>
      <c r="AV137" s="110">
        <v>32.916666666666664</v>
      </c>
      <c r="AW137" s="77">
        <f t="shared" si="143"/>
        <v>8.7617211125685164E-4</v>
      </c>
      <c r="AX137" s="73">
        <f t="shared" si="144"/>
        <v>100115.10054138556</v>
      </c>
      <c r="AY137" s="86">
        <v>96</v>
      </c>
      <c r="AZ137" s="77">
        <f t="shared" si="145"/>
        <v>1.0357663052273831E-3</v>
      </c>
      <c r="BA137" s="73">
        <f t="shared" si="146"/>
        <v>88763.993674575162</v>
      </c>
      <c r="BB137" s="46">
        <f t="shared" si="147"/>
        <v>525295.83225237357</v>
      </c>
      <c r="BC137" s="67">
        <f t="shared" si="148"/>
        <v>43.000641147050885</v>
      </c>
      <c r="BD137" s="93">
        <f t="shared" si="149"/>
        <v>3828352.174433961</v>
      </c>
      <c r="BE137" s="1">
        <v>1816615</v>
      </c>
      <c r="BF137" s="1">
        <f t="shared" si="150"/>
        <v>0</v>
      </c>
      <c r="BG137" s="1">
        <f t="shared" si="151"/>
        <v>2011737.174433961</v>
      </c>
      <c r="BH137" s="87">
        <f t="shared" si="152"/>
        <v>1.453463140644886E-3</v>
      </c>
      <c r="BI137" s="1">
        <f t="shared" si="153"/>
        <v>-725.93349655691986</v>
      </c>
      <c r="BJ137" s="93">
        <f t="shared" si="154"/>
        <v>3827626.2409374043</v>
      </c>
      <c r="BK137" s="91">
        <v>6</v>
      </c>
      <c r="BL137" s="5">
        <f t="shared" si="155"/>
        <v>0</v>
      </c>
      <c r="BM137" s="139">
        <v>890</v>
      </c>
      <c r="BN137" s="32">
        <f t="shared" si="156"/>
        <v>0</v>
      </c>
      <c r="BO137" s="46">
        <f t="shared" si="157"/>
        <v>3827626.2409374043</v>
      </c>
      <c r="BP137" s="5">
        <f t="shared" si="158"/>
        <v>3827626.2409374043</v>
      </c>
      <c r="BQ137" s="96">
        <f t="shared" si="159"/>
        <v>1.359191391729606E-3</v>
      </c>
      <c r="BR137" s="67">
        <f t="shared" si="160"/>
        <v>8004.2340306288788</v>
      </c>
      <c r="BS137" s="97">
        <f t="shared" ref="BS137:BS200" si="162">ROUND(BJ137+BL137+BR137,0)</f>
        <v>3835630</v>
      </c>
      <c r="BT137" s="99">
        <f t="shared" si="161"/>
        <v>313.98411918795023</v>
      </c>
    </row>
    <row r="138" spans="1:72" ht="15.6" x14ac:dyDescent="0.3">
      <c r="A138" s="2" t="s">
        <v>541</v>
      </c>
      <c r="B138" s="13" t="s">
        <v>244</v>
      </c>
      <c r="C138" s="36">
        <v>6682</v>
      </c>
      <c r="D138" s="25">
        <v>0</v>
      </c>
      <c r="E138" s="28">
        <v>0</v>
      </c>
      <c r="F138" s="4">
        <v>0</v>
      </c>
      <c r="G138" s="28">
        <v>0</v>
      </c>
      <c r="H138" s="28">
        <v>0</v>
      </c>
      <c r="I138" s="4">
        <v>0</v>
      </c>
      <c r="J138" s="28">
        <f t="shared" si="114"/>
        <v>0</v>
      </c>
      <c r="K138" s="49">
        <f t="shared" si="115"/>
        <v>0</v>
      </c>
      <c r="L138" s="39">
        <v>2297</v>
      </c>
      <c r="M138" s="40">
        <f t="shared" si="116"/>
        <v>7.3915181283659237E-4</v>
      </c>
      <c r="N138" s="1">
        <f t="shared" si="117"/>
        <v>84458.586511422895</v>
      </c>
      <c r="O138" s="43">
        <v>0</v>
      </c>
      <c r="P138" s="43">
        <v>255</v>
      </c>
      <c r="Q138" s="43">
        <f t="shared" si="118"/>
        <v>127.5</v>
      </c>
      <c r="R138" s="44">
        <f t="shared" si="119"/>
        <v>1.3611862284251982E-4</v>
      </c>
      <c r="S138" s="32">
        <f t="shared" si="120"/>
        <v>15553.484796366538</v>
      </c>
      <c r="T138" s="46">
        <f t="shared" si="121"/>
        <v>100012.07130778943</v>
      </c>
      <c r="U138" s="5">
        <f t="shared" si="122"/>
        <v>14.967385709037629</v>
      </c>
      <c r="V138" s="59">
        <v>27948151.210000001</v>
      </c>
      <c r="W138" s="58">
        <f t="shared" si="123"/>
        <v>1.5975698594340044</v>
      </c>
      <c r="X138" s="44">
        <f t="shared" si="124"/>
        <v>9.8011994059091613E-4</v>
      </c>
      <c r="Y138" s="100">
        <f t="shared" si="125"/>
        <v>4182.6026953008086</v>
      </c>
      <c r="Z138" s="32">
        <f t="shared" si="126"/>
        <v>531968.43327984598</v>
      </c>
      <c r="AA138" s="63">
        <v>5782860.0539999995</v>
      </c>
      <c r="AB138" s="58">
        <f t="shared" si="127"/>
        <v>7.7209414689390998</v>
      </c>
      <c r="AC138" s="58">
        <f t="shared" si="128"/>
        <v>1.3243465884243588E-3</v>
      </c>
      <c r="AD138" s="105">
        <f t="shared" si="129"/>
        <v>865.43849955103258</v>
      </c>
      <c r="AE138" s="5">
        <f t="shared" si="130"/>
        <v>423710.35055215622</v>
      </c>
      <c r="AF138" s="46">
        <f t="shared" si="131"/>
        <v>955678.7838320022</v>
      </c>
      <c r="AG138" s="67">
        <f t="shared" si="132"/>
        <v>143.02286498533405</v>
      </c>
      <c r="AH138" s="70">
        <v>2349.69</v>
      </c>
      <c r="AI138" s="40">
        <f t="shared" si="133"/>
        <v>2.5022283915166967E-3</v>
      </c>
      <c r="AJ138" s="5">
        <f t="shared" si="134"/>
        <v>428876.25132422289</v>
      </c>
      <c r="AK138" s="46">
        <f t="shared" si="135"/>
        <v>428876.25132422289</v>
      </c>
      <c r="AL138" s="5">
        <f t="shared" si="136"/>
        <v>64.183814924307526</v>
      </c>
      <c r="AM138" s="74">
        <v>704.69444444444446</v>
      </c>
      <c r="AN138" s="44">
        <f t="shared" si="137"/>
        <v>7.8395087632599403E-4</v>
      </c>
      <c r="AO138" s="5">
        <f t="shared" si="138"/>
        <v>22393.817436510984</v>
      </c>
      <c r="AP138" s="108">
        <v>4.333333333333333</v>
      </c>
      <c r="AQ138" s="77">
        <f t="shared" si="139"/>
        <v>4.9076975348257793E-4</v>
      </c>
      <c r="AR138" s="32">
        <f t="shared" si="140"/>
        <v>42058.409386311316</v>
      </c>
      <c r="AS138" s="36">
        <v>27</v>
      </c>
      <c r="AT138" s="81">
        <f t="shared" si="141"/>
        <v>4.8502776185136863E-4</v>
      </c>
      <c r="AU138" s="6">
        <f t="shared" si="142"/>
        <v>55421.306520994629</v>
      </c>
      <c r="AV138" s="110">
        <v>11.305555555555555</v>
      </c>
      <c r="AW138" s="77">
        <f t="shared" si="143"/>
        <v>3.009299993937035E-4</v>
      </c>
      <c r="AX138" s="73">
        <f t="shared" si="144"/>
        <v>34385.523983412597</v>
      </c>
      <c r="AY138" s="86">
        <v>25</v>
      </c>
      <c r="AZ138" s="77">
        <f t="shared" si="145"/>
        <v>2.6973080865296434E-4</v>
      </c>
      <c r="BA138" s="73">
        <f t="shared" si="146"/>
        <v>23115.623352753948</v>
      </c>
      <c r="BB138" s="46">
        <f t="shared" si="147"/>
        <v>177374.68067998346</v>
      </c>
      <c r="BC138" s="67">
        <f t="shared" si="148"/>
        <v>26.545148260997227</v>
      </c>
      <c r="BD138" s="93">
        <f t="shared" si="149"/>
        <v>1661941.7871439981</v>
      </c>
      <c r="BE138" s="1">
        <v>708974</v>
      </c>
      <c r="BF138" s="1">
        <f t="shared" si="150"/>
        <v>0</v>
      </c>
      <c r="BG138" s="1">
        <f t="shared" si="151"/>
        <v>952967.78714399808</v>
      </c>
      <c r="BH138" s="87">
        <f t="shared" si="152"/>
        <v>6.8851118845852564E-4</v>
      </c>
      <c r="BI138" s="1">
        <f t="shared" si="153"/>
        <v>-343.87754355744863</v>
      </c>
      <c r="BJ138" s="93">
        <f t="shared" si="154"/>
        <v>1661597.9096004406</v>
      </c>
      <c r="BK138" s="91">
        <v>6.5</v>
      </c>
      <c r="BL138" s="5">
        <f t="shared" si="155"/>
        <v>0</v>
      </c>
      <c r="BM138" s="139">
        <v>850</v>
      </c>
      <c r="BN138" s="32">
        <f t="shared" si="156"/>
        <v>0</v>
      </c>
      <c r="BO138" s="46">
        <f t="shared" si="157"/>
        <v>1661597.9096004406</v>
      </c>
      <c r="BP138" s="5">
        <f t="shared" si="158"/>
        <v>1661597.9096004406</v>
      </c>
      <c r="BQ138" s="96">
        <f t="shared" si="159"/>
        <v>5.9003398792974279E-4</v>
      </c>
      <c r="BR138" s="67">
        <f t="shared" si="160"/>
        <v>3474.6910215529469</v>
      </c>
      <c r="BS138" s="97">
        <f t="shared" si="162"/>
        <v>1665073</v>
      </c>
      <c r="BT138" s="99">
        <f t="shared" si="161"/>
        <v>249.18781801855732</v>
      </c>
    </row>
    <row r="139" spans="1:72" ht="15.6" x14ac:dyDescent="0.3">
      <c r="A139" s="2" t="s">
        <v>443</v>
      </c>
      <c r="B139" s="13" t="s">
        <v>144</v>
      </c>
      <c r="C139" s="36">
        <v>33086</v>
      </c>
      <c r="D139" s="25">
        <v>0</v>
      </c>
      <c r="E139" s="28">
        <v>0</v>
      </c>
      <c r="F139" s="4">
        <v>0</v>
      </c>
      <c r="G139" s="28">
        <v>0</v>
      </c>
      <c r="H139" s="28">
        <f>C139/($C$9+$C$59+$C$61+$C$66+$C$73+$C$79+$C$93+$C$104+$C$126+$C$139+$C$166+$C$174+$C$198+$C$213+$C$232+$C$249+$C$259+$C$261+$C$262+$C$267+$C$274)*$H$6</f>
        <v>2589397.8107944271</v>
      </c>
      <c r="I139" s="4">
        <f>C139/($C$37+$C$50+$C$52+$C$55+$C$56+$C$139+$C$141+$C$196+$C$204+$C$208)*$I$6</f>
        <v>2787210.9997610301</v>
      </c>
      <c r="J139" s="28">
        <f t="shared" si="114"/>
        <v>5376608.8105554571</v>
      </c>
      <c r="K139" s="49">
        <f t="shared" si="115"/>
        <v>162.50404432555936</v>
      </c>
      <c r="L139" s="39">
        <v>15564</v>
      </c>
      <c r="M139" s="40">
        <f t="shared" si="116"/>
        <v>5.0083407988631796E-3</v>
      </c>
      <c r="N139" s="1">
        <f t="shared" si="117"/>
        <v>572274.0271936378</v>
      </c>
      <c r="O139" s="43">
        <v>777</v>
      </c>
      <c r="P139" s="43">
        <v>1593</v>
      </c>
      <c r="Q139" s="43">
        <f t="shared" si="118"/>
        <v>1573.5</v>
      </c>
      <c r="R139" s="44">
        <f t="shared" si="119"/>
        <v>1.6798639454329799E-3</v>
      </c>
      <c r="S139" s="32">
        <f t="shared" si="120"/>
        <v>191948.30060457057</v>
      </c>
      <c r="T139" s="46">
        <f t="shared" si="121"/>
        <v>764222.32779820834</v>
      </c>
      <c r="U139" s="5">
        <f t="shared" si="122"/>
        <v>23.098057420002672</v>
      </c>
      <c r="V139" s="59">
        <v>211601342.55000007</v>
      </c>
      <c r="W139" s="58">
        <f t="shared" si="123"/>
        <v>5.1733291613749248</v>
      </c>
      <c r="X139" s="44">
        <f t="shared" si="124"/>
        <v>3.1738725166613017E-3</v>
      </c>
      <c r="Y139" s="100">
        <f t="shared" si="125"/>
        <v>6395.4948482741966</v>
      </c>
      <c r="Z139" s="32">
        <f t="shared" si="126"/>
        <v>1722646.300921431</v>
      </c>
      <c r="AA139" s="63">
        <v>107370603.162</v>
      </c>
      <c r="AB139" s="58">
        <f t="shared" si="127"/>
        <v>10.195373442657759</v>
      </c>
      <c r="AC139" s="58">
        <f t="shared" si="128"/>
        <v>1.7487774115131831E-3</v>
      </c>
      <c r="AD139" s="105">
        <f t="shared" si="129"/>
        <v>3245.1974600132985</v>
      </c>
      <c r="AE139" s="5">
        <f t="shared" si="130"/>
        <v>559502.39653769042</v>
      </c>
      <c r="AF139" s="46">
        <f t="shared" si="131"/>
        <v>2282148.6974591212</v>
      </c>
      <c r="AG139" s="67">
        <f t="shared" si="132"/>
        <v>68.976264808653852</v>
      </c>
      <c r="AH139" s="70">
        <v>4211.8563999999997</v>
      </c>
      <c r="AI139" s="40">
        <f t="shared" si="133"/>
        <v>4.4852838736477163E-3</v>
      </c>
      <c r="AJ139" s="5">
        <f t="shared" si="134"/>
        <v>768767.44759859226</v>
      </c>
      <c r="AK139" s="46">
        <f t="shared" si="135"/>
        <v>768767.44759859226</v>
      </c>
      <c r="AL139" s="5">
        <f t="shared" si="136"/>
        <v>23.235430320939138</v>
      </c>
      <c r="AM139" s="74">
        <v>4084.1666666666665</v>
      </c>
      <c r="AN139" s="44">
        <f t="shared" si="137"/>
        <v>4.5435096908120502E-3</v>
      </c>
      <c r="AO139" s="5">
        <f t="shared" si="138"/>
        <v>129786.86498049628</v>
      </c>
      <c r="AP139" s="108">
        <v>47.333333333333336</v>
      </c>
      <c r="AQ139" s="77">
        <f t="shared" si="139"/>
        <v>5.3607157688096976E-3</v>
      </c>
      <c r="AR139" s="32">
        <f t="shared" si="140"/>
        <v>459407.24098893901</v>
      </c>
      <c r="AS139" s="36">
        <v>237.66666666666666</v>
      </c>
      <c r="AT139" s="81">
        <f t="shared" si="141"/>
        <v>4.2694419037040228E-3</v>
      </c>
      <c r="AU139" s="6">
        <f t="shared" si="142"/>
        <v>487844.34011690336</v>
      </c>
      <c r="AV139" s="110">
        <v>69.833333333333329</v>
      </c>
      <c r="AW139" s="77">
        <f t="shared" si="143"/>
        <v>1.8588157702107383E-3</v>
      </c>
      <c r="AX139" s="73">
        <f t="shared" si="144"/>
        <v>212396.08671817998</v>
      </c>
      <c r="AY139" s="86">
        <v>385</v>
      </c>
      <c r="AZ139" s="77">
        <f t="shared" si="145"/>
        <v>4.1538544532556511E-3</v>
      </c>
      <c r="BA139" s="73">
        <f t="shared" si="146"/>
        <v>355980.59963241086</v>
      </c>
      <c r="BB139" s="46">
        <f t="shared" si="147"/>
        <v>1645415.1324369295</v>
      </c>
      <c r="BC139" s="67">
        <f t="shared" si="148"/>
        <v>49.731461416820693</v>
      </c>
      <c r="BD139" s="93">
        <f t="shared" si="149"/>
        <v>10837162.415848307</v>
      </c>
      <c r="BE139" s="1">
        <v>5621791</v>
      </c>
      <c r="BF139" s="1">
        <f t="shared" si="150"/>
        <v>0</v>
      </c>
      <c r="BG139" s="1">
        <f t="shared" si="151"/>
        <v>5215371.4158483073</v>
      </c>
      <c r="BH139" s="87">
        <f t="shared" si="152"/>
        <v>3.7680618591945624E-3</v>
      </c>
      <c r="BI139" s="1">
        <f t="shared" si="153"/>
        <v>-1881.9619460554231</v>
      </c>
      <c r="BJ139" s="93">
        <f t="shared" si="154"/>
        <v>10835280.453902252</v>
      </c>
      <c r="BK139" s="91">
        <v>0</v>
      </c>
      <c r="BL139" s="5">
        <f t="shared" si="155"/>
        <v>-2708820.113475563</v>
      </c>
      <c r="BM139" s="139">
        <v>1200</v>
      </c>
      <c r="BN139" s="32">
        <f t="shared" si="156"/>
        <v>0</v>
      </c>
      <c r="BO139" s="46">
        <f t="shared" si="157"/>
        <v>8126460.340426689</v>
      </c>
      <c r="BP139" s="5">
        <f t="shared" si="158"/>
        <v>0</v>
      </c>
      <c r="BQ139" s="96">
        <f t="shared" si="159"/>
        <v>0</v>
      </c>
      <c r="BR139" s="67">
        <f t="shared" si="160"/>
        <v>0</v>
      </c>
      <c r="BS139" s="97">
        <f t="shared" si="162"/>
        <v>8126460</v>
      </c>
      <c r="BT139" s="99">
        <f t="shared" si="161"/>
        <v>245.61627274375869</v>
      </c>
    </row>
    <row r="140" spans="1:72" ht="15.6" x14ac:dyDescent="0.3">
      <c r="A140" s="3" t="s">
        <v>446</v>
      </c>
      <c r="B140" s="13" t="s">
        <v>147</v>
      </c>
      <c r="C140" s="36">
        <v>8745</v>
      </c>
      <c r="D140" s="25">
        <v>0</v>
      </c>
      <c r="E140" s="28">
        <v>0</v>
      </c>
      <c r="F140" s="4">
        <v>0</v>
      </c>
      <c r="G140" s="28">
        <v>0</v>
      </c>
      <c r="H140" s="28">
        <v>0</v>
      </c>
      <c r="I140" s="4">
        <v>0</v>
      </c>
      <c r="J140" s="28">
        <f t="shared" si="114"/>
        <v>0</v>
      </c>
      <c r="K140" s="49">
        <f t="shared" si="115"/>
        <v>0</v>
      </c>
      <c r="L140" s="39">
        <v>2653</v>
      </c>
      <c r="M140" s="40">
        <f t="shared" si="116"/>
        <v>8.5370908117347833E-4</v>
      </c>
      <c r="N140" s="1">
        <f t="shared" si="117"/>
        <v>97548.380502744869</v>
      </c>
      <c r="O140" s="43">
        <v>292</v>
      </c>
      <c r="P140" s="43">
        <v>384</v>
      </c>
      <c r="Q140" s="43">
        <f t="shared" si="118"/>
        <v>484</v>
      </c>
      <c r="R140" s="44">
        <f t="shared" si="119"/>
        <v>5.1671696828062426E-4</v>
      </c>
      <c r="S140" s="32">
        <f t="shared" si="120"/>
        <v>59042.248168167884</v>
      </c>
      <c r="T140" s="46">
        <f t="shared" si="121"/>
        <v>156590.62867091276</v>
      </c>
      <c r="U140" s="5">
        <f t="shared" si="122"/>
        <v>17.906304021831076</v>
      </c>
      <c r="V140" s="59">
        <v>28944571.819999997</v>
      </c>
      <c r="W140" s="58">
        <f t="shared" si="123"/>
        <v>2.6421197548052038</v>
      </c>
      <c r="X140" s="44">
        <f t="shared" si="124"/>
        <v>1.6209583836485357E-3</v>
      </c>
      <c r="Y140" s="100">
        <f t="shared" si="125"/>
        <v>3309.8424036592332</v>
      </c>
      <c r="Z140" s="32">
        <f t="shared" si="126"/>
        <v>879788.94832142838</v>
      </c>
      <c r="AA140" s="63">
        <v>6920704.0709999995</v>
      </c>
      <c r="AB140" s="58">
        <f t="shared" si="127"/>
        <v>11.050179897223929</v>
      </c>
      <c r="AC140" s="58">
        <f t="shared" si="128"/>
        <v>1.895399428584811E-3</v>
      </c>
      <c r="AD140" s="105">
        <f t="shared" si="129"/>
        <v>791.3898308747855</v>
      </c>
      <c r="AE140" s="5">
        <f t="shared" si="130"/>
        <v>606412.52323345002</v>
      </c>
      <c r="AF140" s="46">
        <f t="shared" si="131"/>
        <v>1486201.4715548784</v>
      </c>
      <c r="AG140" s="67">
        <f t="shared" si="132"/>
        <v>169.9487102978706</v>
      </c>
      <c r="AH140" s="70">
        <v>3189.0171999999998</v>
      </c>
      <c r="AI140" s="40">
        <f t="shared" si="133"/>
        <v>3.3960434690853171E-3</v>
      </c>
      <c r="AJ140" s="5">
        <f t="shared" si="134"/>
        <v>582074.12132854527</v>
      </c>
      <c r="AK140" s="46">
        <f t="shared" si="135"/>
        <v>582074.12132854527</v>
      </c>
      <c r="AL140" s="5">
        <f t="shared" si="136"/>
        <v>66.560791461240171</v>
      </c>
      <c r="AM140" s="74">
        <v>1232.5277777777778</v>
      </c>
      <c r="AN140" s="44">
        <f t="shared" si="137"/>
        <v>1.3711492109842989E-3</v>
      </c>
      <c r="AO140" s="5">
        <f t="shared" si="138"/>
        <v>39167.333102425357</v>
      </c>
      <c r="AP140" s="108">
        <v>10</v>
      </c>
      <c r="AQ140" s="77">
        <f t="shared" si="139"/>
        <v>1.1325455849597952E-3</v>
      </c>
      <c r="AR140" s="32">
        <f t="shared" si="140"/>
        <v>97057.867814564583</v>
      </c>
      <c r="AS140" s="36">
        <v>50.916666666666664</v>
      </c>
      <c r="AT140" s="81">
        <f t="shared" si="141"/>
        <v>9.1466655089872287E-4</v>
      </c>
      <c r="AU140" s="6">
        <f t="shared" si="142"/>
        <v>104513.63668002382</v>
      </c>
      <c r="AV140" s="110">
        <v>15.472222222222221</v>
      </c>
      <c r="AW140" s="77">
        <f t="shared" si="143"/>
        <v>4.1183786157811508E-4</v>
      </c>
      <c r="AX140" s="73">
        <f t="shared" si="144"/>
        <v>47058.321520296842</v>
      </c>
      <c r="AY140" s="86">
        <v>38</v>
      </c>
      <c r="AZ140" s="77">
        <f t="shared" si="145"/>
        <v>4.0999082915250582E-4</v>
      </c>
      <c r="BA140" s="73">
        <f t="shared" si="146"/>
        <v>35135.747496186006</v>
      </c>
      <c r="BB140" s="46">
        <f t="shared" si="147"/>
        <v>322932.9066134966</v>
      </c>
      <c r="BC140" s="67">
        <f t="shared" si="148"/>
        <v>36.927719452658273</v>
      </c>
      <c r="BD140" s="93">
        <f t="shared" si="149"/>
        <v>2547799.1281678327</v>
      </c>
      <c r="BE140" s="1">
        <v>1216824</v>
      </c>
      <c r="BF140" s="1">
        <f t="shared" si="150"/>
        <v>0</v>
      </c>
      <c r="BG140" s="1">
        <f t="shared" si="151"/>
        <v>1330975.1281678327</v>
      </c>
      <c r="BH140" s="87">
        <f t="shared" si="152"/>
        <v>9.616183040666639E-4</v>
      </c>
      <c r="BI140" s="1">
        <f t="shared" si="153"/>
        <v>-480.28114253693565</v>
      </c>
      <c r="BJ140" s="93">
        <f t="shared" si="154"/>
        <v>2547318.8470252957</v>
      </c>
      <c r="BK140" s="91">
        <v>7</v>
      </c>
      <c r="BL140" s="5">
        <f t="shared" si="155"/>
        <v>0</v>
      </c>
      <c r="BM140" s="139">
        <v>1071</v>
      </c>
      <c r="BN140" s="32">
        <f t="shared" si="156"/>
        <v>0</v>
      </c>
      <c r="BO140" s="46">
        <f t="shared" si="157"/>
        <v>2547318.8470252957</v>
      </c>
      <c r="BP140" s="5">
        <f t="shared" si="158"/>
        <v>2547318.8470252957</v>
      </c>
      <c r="BQ140" s="96">
        <f t="shared" si="159"/>
        <v>9.045537967728622E-4</v>
      </c>
      <c r="BR140" s="67">
        <f t="shared" si="160"/>
        <v>5326.8879767186318</v>
      </c>
      <c r="BS140" s="97">
        <f t="shared" si="162"/>
        <v>2552646</v>
      </c>
      <c r="BT140" s="99">
        <f t="shared" si="161"/>
        <v>291.89777015437392</v>
      </c>
    </row>
    <row r="141" spans="1:72" ht="15.6" x14ac:dyDescent="0.3">
      <c r="A141" s="3" t="s">
        <v>495</v>
      </c>
      <c r="B141" s="13" t="s">
        <v>196</v>
      </c>
      <c r="C141" s="36">
        <v>21852</v>
      </c>
      <c r="D141" s="25">
        <v>0</v>
      </c>
      <c r="E141" s="28">
        <v>0</v>
      </c>
      <c r="F141" s="4">
        <v>0</v>
      </c>
      <c r="G141" s="28">
        <v>0</v>
      </c>
      <c r="H141" s="28">
        <v>0</v>
      </c>
      <c r="I141" s="4">
        <f>C141/($C$37+$C$50+$C$52+$C$55+$C$56+$C$139+$C$141+$C$196+$C$204+$C$208)*$I$6</f>
        <v>1840843.0987964105</v>
      </c>
      <c r="J141" s="28">
        <f t="shared" si="114"/>
        <v>1840843.0987964105</v>
      </c>
      <c r="K141" s="49">
        <f t="shared" si="115"/>
        <v>84.241401189658177</v>
      </c>
      <c r="L141" s="39">
        <v>7920</v>
      </c>
      <c r="M141" s="40">
        <f t="shared" si="116"/>
        <v>2.5485774304161131E-3</v>
      </c>
      <c r="N141" s="1">
        <f t="shared" si="117"/>
        <v>291211.1472226684</v>
      </c>
      <c r="O141" s="43">
        <v>440</v>
      </c>
      <c r="P141" s="43">
        <v>1029</v>
      </c>
      <c r="Q141" s="43">
        <f t="shared" si="118"/>
        <v>954.5</v>
      </c>
      <c r="R141" s="44">
        <f t="shared" si="119"/>
        <v>1.0190213764955699E-3</v>
      </c>
      <c r="S141" s="32">
        <f t="shared" si="120"/>
        <v>116437.65676966165</v>
      </c>
      <c r="T141" s="46">
        <f t="shared" si="121"/>
        <v>407648.80399233004</v>
      </c>
      <c r="U141" s="5">
        <f t="shared" si="122"/>
        <v>18.654988284474193</v>
      </c>
      <c r="V141" s="59">
        <v>126028531.78000002</v>
      </c>
      <c r="W141" s="58">
        <f t="shared" si="123"/>
        <v>3.7889031733985337</v>
      </c>
      <c r="X141" s="44">
        <f t="shared" si="124"/>
        <v>2.3245177863657064E-3</v>
      </c>
      <c r="Y141" s="100">
        <f t="shared" si="125"/>
        <v>5767.3682857404365</v>
      </c>
      <c r="Z141" s="32">
        <f t="shared" si="126"/>
        <v>1261651.7976346549</v>
      </c>
      <c r="AA141" s="63">
        <v>54304355.987999998</v>
      </c>
      <c r="AB141" s="58">
        <f t="shared" si="127"/>
        <v>8.7932154854302773</v>
      </c>
      <c r="AC141" s="58">
        <f t="shared" si="128"/>
        <v>1.5082700699465285E-3</v>
      </c>
      <c r="AD141" s="105">
        <f t="shared" si="129"/>
        <v>2485.097747940692</v>
      </c>
      <c r="AE141" s="5">
        <f t="shared" si="130"/>
        <v>482554.676887643</v>
      </c>
      <c r="AF141" s="46">
        <f t="shared" si="131"/>
        <v>1744206.474522298</v>
      </c>
      <c r="AG141" s="67">
        <f t="shared" si="132"/>
        <v>79.819077179310725</v>
      </c>
      <c r="AH141" s="70">
        <v>2996.1390999999999</v>
      </c>
      <c r="AI141" s="40">
        <f t="shared" si="133"/>
        <v>3.1906440087642548E-3</v>
      </c>
      <c r="AJ141" s="5">
        <f t="shared" si="134"/>
        <v>546869.1213112924</v>
      </c>
      <c r="AK141" s="46">
        <f t="shared" si="135"/>
        <v>546869.1213112924</v>
      </c>
      <c r="AL141" s="5">
        <f t="shared" si="136"/>
        <v>25.026044358012648</v>
      </c>
      <c r="AM141" s="74">
        <v>3017.1111111111113</v>
      </c>
      <c r="AN141" s="44">
        <f t="shared" si="137"/>
        <v>3.3564432331989504E-3</v>
      </c>
      <c r="AO141" s="5">
        <f t="shared" si="138"/>
        <v>95877.916933425731</v>
      </c>
      <c r="AP141" s="108">
        <v>15.333333333333334</v>
      </c>
      <c r="AQ141" s="77">
        <f t="shared" si="139"/>
        <v>1.7365698969383527E-3</v>
      </c>
      <c r="AR141" s="32">
        <f t="shared" si="140"/>
        <v>148822.06398233236</v>
      </c>
      <c r="AS141" s="36">
        <v>135.91666666666666</v>
      </c>
      <c r="AT141" s="81">
        <f t="shared" si="141"/>
        <v>2.44160580117155E-3</v>
      </c>
      <c r="AU141" s="6">
        <f t="shared" si="142"/>
        <v>278988.12017204397</v>
      </c>
      <c r="AV141" s="110">
        <v>89.888888888888886</v>
      </c>
      <c r="AW141" s="77">
        <f t="shared" si="143"/>
        <v>2.3926522801917061E-3</v>
      </c>
      <c r="AX141" s="73">
        <f t="shared" si="144"/>
        <v>273394.48552904953</v>
      </c>
      <c r="AY141" s="86">
        <v>182</v>
      </c>
      <c r="AZ141" s="77">
        <f t="shared" si="145"/>
        <v>1.9636402869935804E-3</v>
      </c>
      <c r="BA141" s="73">
        <f t="shared" si="146"/>
        <v>168281.73800804873</v>
      </c>
      <c r="BB141" s="46">
        <f t="shared" si="147"/>
        <v>965364.32462490024</v>
      </c>
      <c r="BC141" s="67">
        <f t="shared" si="148"/>
        <v>44.177389924258662</v>
      </c>
      <c r="BD141" s="93">
        <f t="shared" si="149"/>
        <v>5504931.8232472315</v>
      </c>
      <c r="BE141" s="1">
        <v>3132682</v>
      </c>
      <c r="BF141" s="1">
        <f t="shared" si="150"/>
        <v>0</v>
      </c>
      <c r="BG141" s="1">
        <f t="shared" si="151"/>
        <v>2372249.8232472315</v>
      </c>
      <c r="BH141" s="87">
        <f t="shared" si="152"/>
        <v>1.7139304886888858E-3</v>
      </c>
      <c r="BI141" s="1">
        <f t="shared" si="153"/>
        <v>-856.02415205203977</v>
      </c>
      <c r="BJ141" s="93">
        <f t="shared" si="154"/>
        <v>5504075.7990951799</v>
      </c>
      <c r="BK141" s="91">
        <v>0</v>
      </c>
      <c r="BL141" s="5">
        <f t="shared" si="155"/>
        <v>-1376018.949773795</v>
      </c>
      <c r="BM141" s="139">
        <v>1220</v>
      </c>
      <c r="BN141" s="32">
        <f t="shared" si="156"/>
        <v>0</v>
      </c>
      <c r="BO141" s="46">
        <f t="shared" si="157"/>
        <v>4128056.8493213849</v>
      </c>
      <c r="BP141" s="5">
        <f t="shared" si="158"/>
        <v>0</v>
      </c>
      <c r="BQ141" s="96">
        <f t="shared" si="159"/>
        <v>0</v>
      </c>
      <c r="BR141" s="67">
        <f t="shared" si="160"/>
        <v>0</v>
      </c>
      <c r="BS141" s="97">
        <f t="shared" si="162"/>
        <v>4128057</v>
      </c>
      <c r="BT141" s="99">
        <f t="shared" si="161"/>
        <v>188.90980230642504</v>
      </c>
    </row>
    <row r="142" spans="1:72" ht="15.6" x14ac:dyDescent="0.3">
      <c r="A142" s="3" t="s">
        <v>314</v>
      </c>
      <c r="B142" s="13" t="s">
        <v>15</v>
      </c>
      <c r="C142" s="36">
        <v>21260</v>
      </c>
      <c r="D142" s="25">
        <v>0</v>
      </c>
      <c r="E142" s="28">
        <v>0</v>
      </c>
      <c r="F142" s="4">
        <v>0</v>
      </c>
      <c r="G142" s="28">
        <v>0</v>
      </c>
      <c r="H142" s="28">
        <v>0</v>
      </c>
      <c r="I142" s="4">
        <v>0</v>
      </c>
      <c r="J142" s="28">
        <f t="shared" si="114"/>
        <v>0</v>
      </c>
      <c r="K142" s="49">
        <f t="shared" si="115"/>
        <v>0</v>
      </c>
      <c r="L142" s="39">
        <v>16038</v>
      </c>
      <c r="M142" s="40">
        <f t="shared" si="116"/>
        <v>5.1608692965926291E-3</v>
      </c>
      <c r="N142" s="1">
        <f t="shared" si="117"/>
        <v>589702.57312590361</v>
      </c>
      <c r="O142" s="43">
        <v>3399</v>
      </c>
      <c r="P142" s="43">
        <v>845.5</v>
      </c>
      <c r="Q142" s="43">
        <f t="shared" si="118"/>
        <v>3821.75</v>
      </c>
      <c r="R142" s="44">
        <f t="shared" si="119"/>
        <v>4.080088994889413E-3</v>
      </c>
      <c r="S142" s="32">
        <f t="shared" si="120"/>
        <v>466208.08251383394</v>
      </c>
      <c r="T142" s="46">
        <f t="shared" si="121"/>
        <v>1055910.6556397376</v>
      </c>
      <c r="U142" s="5">
        <f t="shared" si="122"/>
        <v>49.666540716826795</v>
      </c>
      <c r="V142" s="59">
        <v>124005396.60000002</v>
      </c>
      <c r="W142" s="58">
        <f t="shared" si="123"/>
        <v>3.6449026606314643</v>
      </c>
      <c r="X142" s="44">
        <f t="shared" si="124"/>
        <v>2.2361724954321851E-3</v>
      </c>
      <c r="Y142" s="100">
        <f t="shared" si="125"/>
        <v>5832.8032267168401</v>
      </c>
      <c r="Z142" s="32">
        <f t="shared" si="126"/>
        <v>1213701.6396394784</v>
      </c>
      <c r="AA142" s="63">
        <v>29762835.291000001</v>
      </c>
      <c r="AB142" s="58">
        <f t="shared" si="127"/>
        <v>15.186308548254365</v>
      </c>
      <c r="AC142" s="58">
        <f t="shared" si="128"/>
        <v>2.604855379042763E-3</v>
      </c>
      <c r="AD142" s="105">
        <f t="shared" si="129"/>
        <v>1399.9452159454374</v>
      </c>
      <c r="AE142" s="5">
        <f t="shared" si="130"/>
        <v>833395.2723848602</v>
      </c>
      <c r="AF142" s="46">
        <f t="shared" si="131"/>
        <v>2047096.9120243387</v>
      </c>
      <c r="AG142" s="67">
        <f t="shared" si="132"/>
        <v>96.288660019959494</v>
      </c>
      <c r="AH142" s="70">
        <v>1240.3176000000001</v>
      </c>
      <c r="AI142" s="40">
        <f t="shared" si="133"/>
        <v>1.3208371798909002E-3</v>
      </c>
      <c r="AJ142" s="5">
        <f t="shared" si="134"/>
        <v>226388.48645542897</v>
      </c>
      <c r="AK142" s="46">
        <f t="shared" si="135"/>
        <v>226388.48645542897</v>
      </c>
      <c r="AL142" s="5">
        <f t="shared" si="136"/>
        <v>10.648564743905407</v>
      </c>
      <c r="AM142" s="74">
        <v>1710.3611111111111</v>
      </c>
      <c r="AN142" s="44">
        <f t="shared" si="137"/>
        <v>1.9027240848287449E-3</v>
      </c>
      <c r="AO142" s="5">
        <f t="shared" si="138"/>
        <v>54351.946116058607</v>
      </c>
      <c r="AP142" s="108">
        <v>11</v>
      </c>
      <c r="AQ142" s="77">
        <f t="shared" si="139"/>
        <v>1.2458001434557746E-3</v>
      </c>
      <c r="AR142" s="32">
        <f t="shared" si="140"/>
        <v>106763.65459602102</v>
      </c>
      <c r="AS142" s="36">
        <v>110.16666666666667</v>
      </c>
      <c r="AT142" s="81">
        <f t="shared" si="141"/>
        <v>1.9790330282947821E-3</v>
      </c>
      <c r="AU142" s="6">
        <f t="shared" si="142"/>
        <v>226132.6148788732</v>
      </c>
      <c r="AV142" s="110">
        <v>102.63888888888889</v>
      </c>
      <c r="AW142" s="77">
        <f t="shared" si="143"/>
        <v>2.7320303384760058E-3</v>
      </c>
      <c r="AX142" s="73">
        <f t="shared" si="144"/>
        <v>312173.24599191535</v>
      </c>
      <c r="AY142" s="86">
        <v>130</v>
      </c>
      <c r="AZ142" s="77">
        <f t="shared" si="145"/>
        <v>1.4026002049954147E-3</v>
      </c>
      <c r="BA142" s="73">
        <f t="shared" si="146"/>
        <v>120201.24143432055</v>
      </c>
      <c r="BB142" s="46">
        <f t="shared" si="147"/>
        <v>819622.70301718882</v>
      </c>
      <c r="BC142" s="67">
        <f t="shared" si="148"/>
        <v>38.552337865342842</v>
      </c>
      <c r="BD142" s="93">
        <f t="shared" si="149"/>
        <v>4149018.7571366942</v>
      </c>
      <c r="BE142" s="1">
        <v>2757208</v>
      </c>
      <c r="BF142" s="1">
        <f t="shared" si="150"/>
        <v>0</v>
      </c>
      <c r="BG142" s="1">
        <f t="shared" si="151"/>
        <v>1391810.7571366942</v>
      </c>
      <c r="BH142" s="87">
        <f t="shared" si="152"/>
        <v>1.0055715328819875E-3</v>
      </c>
      <c r="BI142" s="1">
        <f t="shared" si="153"/>
        <v>-502.23362291749578</v>
      </c>
      <c r="BJ142" s="93">
        <f t="shared" si="154"/>
        <v>4148516.5235137767</v>
      </c>
      <c r="BK142" s="91">
        <v>5.7</v>
      </c>
      <c r="BL142" s="5">
        <f t="shared" si="155"/>
        <v>0</v>
      </c>
      <c r="BM142" s="139">
        <v>690</v>
      </c>
      <c r="BN142" s="32">
        <f t="shared" si="156"/>
        <v>0</v>
      </c>
      <c r="BO142" s="46">
        <f t="shared" si="157"/>
        <v>4148516.5235137767</v>
      </c>
      <c r="BP142" s="5">
        <f t="shared" si="158"/>
        <v>4148516.5235137767</v>
      </c>
      <c r="BQ142" s="96">
        <f t="shared" si="159"/>
        <v>1.4731396411962704E-3</v>
      </c>
      <c r="BR142" s="67">
        <f t="shared" si="160"/>
        <v>8675.2715766738347</v>
      </c>
      <c r="BS142" s="97">
        <f t="shared" si="162"/>
        <v>4157192</v>
      </c>
      <c r="BT142" s="99">
        <f t="shared" si="161"/>
        <v>195.54054562558795</v>
      </c>
    </row>
    <row r="143" spans="1:72" ht="15.6" x14ac:dyDescent="0.3">
      <c r="A143" s="2" t="s">
        <v>447</v>
      </c>
      <c r="B143" s="13" t="s">
        <v>148</v>
      </c>
      <c r="C143" s="36">
        <v>12743</v>
      </c>
      <c r="D143" s="25">
        <v>0</v>
      </c>
      <c r="E143" s="28">
        <v>0</v>
      </c>
      <c r="F143" s="4">
        <v>0</v>
      </c>
      <c r="G143" s="28">
        <v>0</v>
      </c>
      <c r="H143" s="28">
        <v>0</v>
      </c>
      <c r="I143" s="4">
        <v>0</v>
      </c>
      <c r="J143" s="28">
        <f t="shared" si="114"/>
        <v>0</v>
      </c>
      <c r="K143" s="49">
        <f t="shared" si="115"/>
        <v>0</v>
      </c>
      <c r="L143" s="39">
        <v>4945</v>
      </c>
      <c r="M143" s="40">
        <f t="shared" si="116"/>
        <v>1.5912519436120807E-3</v>
      </c>
      <c r="N143" s="1">
        <f t="shared" si="117"/>
        <v>181823.12159294134</v>
      </c>
      <c r="O143" s="43">
        <v>1054</v>
      </c>
      <c r="P143" s="43">
        <v>291.5</v>
      </c>
      <c r="Q143" s="43">
        <f t="shared" si="118"/>
        <v>1199.75</v>
      </c>
      <c r="R143" s="44">
        <f t="shared" si="119"/>
        <v>1.2808495510220641E-3</v>
      </c>
      <c r="S143" s="32">
        <f t="shared" si="120"/>
        <v>146355.2422309079</v>
      </c>
      <c r="T143" s="46">
        <f t="shared" si="121"/>
        <v>328178.36382384924</v>
      </c>
      <c r="U143" s="5">
        <f t="shared" si="122"/>
        <v>25.753618757266675</v>
      </c>
      <c r="V143" s="59">
        <v>41202350.07</v>
      </c>
      <c r="W143" s="58">
        <f t="shared" si="123"/>
        <v>3.941135608141781</v>
      </c>
      <c r="X143" s="44">
        <f t="shared" si="124"/>
        <v>2.4179134172456125E-3</v>
      </c>
      <c r="Y143" s="100">
        <f t="shared" si="125"/>
        <v>3233.3320309189357</v>
      </c>
      <c r="Z143" s="32">
        <f t="shared" si="126"/>
        <v>1312343.0705868327</v>
      </c>
      <c r="AA143" s="63">
        <v>11593529.108999999</v>
      </c>
      <c r="AB143" s="58">
        <f t="shared" si="127"/>
        <v>14.006438201284375</v>
      </c>
      <c r="AC143" s="58">
        <f t="shared" si="128"/>
        <v>2.402476268272548E-3</v>
      </c>
      <c r="AD143" s="105">
        <f t="shared" si="129"/>
        <v>909.79589649219179</v>
      </c>
      <c r="AE143" s="5">
        <f t="shared" si="130"/>
        <v>768646.2673144408</v>
      </c>
      <c r="AF143" s="46">
        <f t="shared" si="131"/>
        <v>2080989.3379012735</v>
      </c>
      <c r="AG143" s="67">
        <f t="shared" si="132"/>
        <v>163.30450740808863</v>
      </c>
      <c r="AH143" s="70">
        <v>4260.7512999999999</v>
      </c>
      <c r="AI143" s="40">
        <f t="shared" si="133"/>
        <v>4.537352958071777E-3</v>
      </c>
      <c r="AJ143" s="5">
        <f t="shared" si="134"/>
        <v>777691.97016151459</v>
      </c>
      <c r="AK143" s="46">
        <f t="shared" si="135"/>
        <v>777691.97016151459</v>
      </c>
      <c r="AL143" s="5">
        <f t="shared" si="136"/>
        <v>61.028954732913334</v>
      </c>
      <c r="AM143" s="74">
        <v>1995.8888888888889</v>
      </c>
      <c r="AN143" s="44">
        <f t="shared" si="137"/>
        <v>2.2203649479985541E-3</v>
      </c>
      <c r="AO143" s="5">
        <f t="shared" si="138"/>
        <v>63425.462984279526</v>
      </c>
      <c r="AP143" s="108">
        <v>19.666666666666668</v>
      </c>
      <c r="AQ143" s="77">
        <f t="shared" si="139"/>
        <v>2.2273396504209307E-3</v>
      </c>
      <c r="AR143" s="32">
        <f t="shared" si="140"/>
        <v>190880.47336864367</v>
      </c>
      <c r="AS143" s="36">
        <v>67.583333333333329</v>
      </c>
      <c r="AT143" s="81">
        <f t="shared" si="141"/>
        <v>1.2140664038933948E-3</v>
      </c>
      <c r="AU143" s="6">
        <f t="shared" si="142"/>
        <v>138724.31971767481</v>
      </c>
      <c r="AV143" s="110">
        <v>18.111111111111111</v>
      </c>
      <c r="AW143" s="77">
        <f t="shared" si="143"/>
        <v>4.820795076282424E-4</v>
      </c>
      <c r="AX143" s="73">
        <f t="shared" si="144"/>
        <v>55084.4266269902</v>
      </c>
      <c r="AY143" s="86">
        <v>32</v>
      </c>
      <c r="AZ143" s="77">
        <f t="shared" si="145"/>
        <v>3.4525543507579433E-4</v>
      </c>
      <c r="BA143" s="73">
        <f t="shared" si="146"/>
        <v>29587.997891525054</v>
      </c>
      <c r="BB143" s="46">
        <f t="shared" si="147"/>
        <v>477702.68058911327</v>
      </c>
      <c r="BC143" s="67">
        <f t="shared" si="148"/>
        <v>37.487458258582222</v>
      </c>
      <c r="BD143" s="93">
        <f t="shared" si="149"/>
        <v>3664562.3524757503</v>
      </c>
      <c r="BE143" s="1">
        <v>1776123</v>
      </c>
      <c r="BF143" s="1">
        <f t="shared" si="150"/>
        <v>0</v>
      </c>
      <c r="BG143" s="1">
        <f t="shared" si="151"/>
        <v>1888439.3524757503</v>
      </c>
      <c r="BH143" s="87">
        <f t="shared" si="152"/>
        <v>1.364381504228599E-3</v>
      </c>
      <c r="BI143" s="1">
        <f t="shared" si="153"/>
        <v>-681.44159167517978</v>
      </c>
      <c r="BJ143" s="93">
        <f t="shared" si="154"/>
        <v>3663880.9108840749</v>
      </c>
      <c r="BK143" s="91">
        <v>8.5</v>
      </c>
      <c r="BL143" s="5">
        <f t="shared" si="155"/>
        <v>0</v>
      </c>
      <c r="BM143" s="139">
        <v>1165</v>
      </c>
      <c r="BN143" s="32">
        <f t="shared" si="156"/>
        <v>0</v>
      </c>
      <c r="BO143" s="46">
        <f t="shared" si="157"/>
        <v>3663880.9108840749</v>
      </c>
      <c r="BP143" s="5">
        <f t="shared" si="158"/>
        <v>3663880.9108840749</v>
      </c>
      <c r="BQ143" s="96">
        <f t="shared" si="159"/>
        <v>1.3010453688332058E-3</v>
      </c>
      <c r="BR143" s="67">
        <f t="shared" si="160"/>
        <v>7661.8139873258961</v>
      </c>
      <c r="BS143" s="97">
        <f t="shared" si="162"/>
        <v>3671543</v>
      </c>
      <c r="BT143" s="99">
        <f t="shared" si="161"/>
        <v>288.12234167778388</v>
      </c>
    </row>
    <row r="144" spans="1:72" ht="15.6" x14ac:dyDescent="0.3">
      <c r="A144" s="2" t="s">
        <v>419</v>
      </c>
      <c r="B144" s="13" t="s">
        <v>120</v>
      </c>
      <c r="C144" s="36">
        <v>7898</v>
      </c>
      <c r="D144" s="25">
        <v>0</v>
      </c>
      <c r="E144" s="28">
        <v>0</v>
      </c>
      <c r="F144" s="4">
        <v>0</v>
      </c>
      <c r="G144" s="28">
        <v>0</v>
      </c>
      <c r="H144" s="28">
        <v>0</v>
      </c>
      <c r="I144" s="4">
        <v>0</v>
      </c>
      <c r="J144" s="28">
        <f t="shared" si="114"/>
        <v>0</v>
      </c>
      <c r="K144" s="49">
        <f t="shared" si="115"/>
        <v>0</v>
      </c>
      <c r="L144" s="39">
        <v>1787</v>
      </c>
      <c r="M144" s="40">
        <f t="shared" si="116"/>
        <v>5.7503887224161546E-4</v>
      </c>
      <c r="N144" s="1">
        <f t="shared" si="117"/>
        <v>65706.353546326834</v>
      </c>
      <c r="O144" s="43">
        <v>0</v>
      </c>
      <c r="P144" s="43">
        <v>117.5</v>
      </c>
      <c r="Q144" s="43">
        <f t="shared" si="118"/>
        <v>58.75</v>
      </c>
      <c r="R144" s="44">
        <f t="shared" si="119"/>
        <v>6.2721326211749329E-5</v>
      </c>
      <c r="S144" s="32">
        <f t="shared" si="120"/>
        <v>7166.8018179336013</v>
      </c>
      <c r="T144" s="46">
        <f t="shared" si="121"/>
        <v>72873.155364260441</v>
      </c>
      <c r="U144" s="5">
        <f t="shared" si="122"/>
        <v>9.226785941283925</v>
      </c>
      <c r="V144" s="59">
        <v>33273146.299999993</v>
      </c>
      <c r="W144" s="58">
        <f t="shared" si="123"/>
        <v>1.8747371660491274</v>
      </c>
      <c r="X144" s="44">
        <f t="shared" si="124"/>
        <v>1.1501639624464629E-3</v>
      </c>
      <c r="Y144" s="100">
        <f t="shared" si="125"/>
        <v>4212.8572170169655</v>
      </c>
      <c r="Z144" s="32">
        <f t="shared" si="126"/>
        <v>624261.27229765209</v>
      </c>
      <c r="AA144" s="63">
        <v>7219175.301</v>
      </c>
      <c r="AB144" s="58">
        <f t="shared" si="127"/>
        <v>8.6406551162927627</v>
      </c>
      <c r="AC144" s="58">
        <f t="shared" si="128"/>
        <v>1.4821019134841548E-3</v>
      </c>
      <c r="AD144" s="105">
        <f t="shared" si="129"/>
        <v>914.05106368700933</v>
      </c>
      <c r="AE144" s="5">
        <f t="shared" si="130"/>
        <v>474182.45858399814</v>
      </c>
      <c r="AF144" s="46">
        <f t="shared" si="131"/>
        <v>1098443.7308816502</v>
      </c>
      <c r="AG144" s="67">
        <f t="shared" si="132"/>
        <v>139.07872004072553</v>
      </c>
      <c r="AH144" s="70">
        <v>4197.4413000000004</v>
      </c>
      <c r="AI144" s="40">
        <f t="shared" si="133"/>
        <v>4.4699329667252921E-3</v>
      </c>
      <c r="AJ144" s="5">
        <f t="shared" si="134"/>
        <v>766136.33709020028</v>
      </c>
      <c r="AK144" s="46">
        <f t="shared" si="135"/>
        <v>766136.33709020028</v>
      </c>
      <c r="AL144" s="5">
        <f t="shared" si="136"/>
        <v>97.003841110433058</v>
      </c>
      <c r="AM144" s="74">
        <v>900</v>
      </c>
      <c r="AN144" s="44">
        <f t="shared" si="137"/>
        <v>1.0012222946494621E-3</v>
      </c>
      <c r="AO144" s="5">
        <f t="shared" si="138"/>
        <v>28600.247741060186</v>
      </c>
      <c r="AP144" s="108">
        <v>2</v>
      </c>
      <c r="AQ144" s="77">
        <f t="shared" si="139"/>
        <v>2.2650911699195904E-4</v>
      </c>
      <c r="AR144" s="32">
        <f t="shared" si="140"/>
        <v>19411.573562912916</v>
      </c>
      <c r="AS144" s="36">
        <v>38.333333333333336</v>
      </c>
      <c r="AT144" s="81">
        <f t="shared" si="141"/>
        <v>6.8861966188774558E-4</v>
      </c>
      <c r="AU144" s="6">
        <f t="shared" si="142"/>
        <v>78684.570986597319</v>
      </c>
      <c r="AV144" s="110">
        <v>18</v>
      </c>
      <c r="AW144" s="77">
        <f t="shared" si="143"/>
        <v>4.7912196463665815E-4</v>
      </c>
      <c r="AX144" s="73">
        <f t="shared" si="144"/>
        <v>54746.48535933996</v>
      </c>
      <c r="AY144" s="86">
        <v>21</v>
      </c>
      <c r="AZ144" s="77">
        <f t="shared" si="145"/>
        <v>2.2657387926849004E-4</v>
      </c>
      <c r="BA144" s="73">
        <f t="shared" si="146"/>
        <v>19417.123616313318</v>
      </c>
      <c r="BB144" s="46">
        <f t="shared" si="147"/>
        <v>200860.00126622367</v>
      </c>
      <c r="BC144" s="67">
        <f t="shared" si="148"/>
        <v>25.431755034973875</v>
      </c>
      <c r="BD144" s="93">
        <f t="shared" si="149"/>
        <v>2138313.2246023347</v>
      </c>
      <c r="BE144" s="1">
        <v>1051995</v>
      </c>
      <c r="BF144" s="1">
        <f t="shared" si="150"/>
        <v>0</v>
      </c>
      <c r="BG144" s="1">
        <f t="shared" si="151"/>
        <v>1086318.2246023347</v>
      </c>
      <c r="BH144" s="87">
        <f t="shared" si="152"/>
        <v>7.8485575478543564E-4</v>
      </c>
      <c r="BI144" s="1">
        <f t="shared" si="153"/>
        <v>-391.99692543384236</v>
      </c>
      <c r="BJ144" s="93">
        <f t="shared" si="154"/>
        <v>2137921.227676901</v>
      </c>
      <c r="BK144" s="91">
        <v>7.8</v>
      </c>
      <c r="BL144" s="5">
        <f t="shared" si="155"/>
        <v>0</v>
      </c>
      <c r="BM144" s="139">
        <v>929</v>
      </c>
      <c r="BN144" s="32">
        <f t="shared" si="156"/>
        <v>0</v>
      </c>
      <c r="BO144" s="46">
        <f t="shared" si="157"/>
        <v>2137921.227676901</v>
      </c>
      <c r="BP144" s="5">
        <f t="shared" si="158"/>
        <v>2137921.227676901</v>
      </c>
      <c r="BQ144" s="96">
        <f t="shared" si="159"/>
        <v>7.5917656164432076E-4</v>
      </c>
      <c r="BR144" s="67">
        <f t="shared" si="160"/>
        <v>4470.7661532763468</v>
      </c>
      <c r="BS144" s="97">
        <f t="shared" si="162"/>
        <v>2142392</v>
      </c>
      <c r="BT144" s="99">
        <f t="shared" si="161"/>
        <v>271.25753355279818</v>
      </c>
    </row>
    <row r="145" spans="1:72" ht="15.6" x14ac:dyDescent="0.3">
      <c r="A145" s="2" t="s">
        <v>420</v>
      </c>
      <c r="B145" s="13" t="s">
        <v>121</v>
      </c>
      <c r="C145" s="36">
        <v>20425</v>
      </c>
      <c r="D145" s="25">
        <v>0</v>
      </c>
      <c r="E145" s="28">
        <v>0</v>
      </c>
      <c r="F145" s="4">
        <v>0</v>
      </c>
      <c r="G145" s="28">
        <v>0</v>
      </c>
      <c r="H145" s="28">
        <v>0</v>
      </c>
      <c r="I145" s="4">
        <v>0</v>
      </c>
      <c r="J145" s="28">
        <f t="shared" si="114"/>
        <v>0</v>
      </c>
      <c r="K145" s="49">
        <f t="shared" si="115"/>
        <v>0</v>
      </c>
      <c r="L145" s="39">
        <v>6945</v>
      </c>
      <c r="M145" s="40">
        <f t="shared" si="116"/>
        <v>2.2348321028080689E-3</v>
      </c>
      <c r="N145" s="1">
        <f t="shared" si="117"/>
        <v>255361.29008351418</v>
      </c>
      <c r="O145" s="43">
        <v>0</v>
      </c>
      <c r="P145" s="43">
        <v>446</v>
      </c>
      <c r="Q145" s="43">
        <f t="shared" si="118"/>
        <v>223</v>
      </c>
      <c r="R145" s="44">
        <f t="shared" si="119"/>
        <v>2.3807414034417192E-4</v>
      </c>
      <c r="S145" s="32">
        <f t="shared" si="120"/>
        <v>27203.349879135203</v>
      </c>
      <c r="T145" s="46">
        <f t="shared" si="121"/>
        <v>282564.63996264938</v>
      </c>
      <c r="U145" s="5">
        <f t="shared" si="122"/>
        <v>13.834254098538525</v>
      </c>
      <c r="V145" s="59">
        <v>118800997.97000001</v>
      </c>
      <c r="W145" s="58">
        <f t="shared" si="123"/>
        <v>3.5115919237088202</v>
      </c>
      <c r="X145" s="44">
        <f t="shared" si="124"/>
        <v>2.154385454457937E-3</v>
      </c>
      <c r="Y145" s="100">
        <f t="shared" si="125"/>
        <v>5816.4503290085686</v>
      </c>
      <c r="Z145" s="32">
        <f t="shared" si="126"/>
        <v>1169311.0275849637</v>
      </c>
      <c r="AA145" s="63">
        <v>30125138.489999998</v>
      </c>
      <c r="AB145" s="58">
        <f t="shared" si="127"/>
        <v>13.848255839171745</v>
      </c>
      <c r="AC145" s="58">
        <f t="shared" si="128"/>
        <v>2.3753437906523607E-3</v>
      </c>
      <c r="AD145" s="105">
        <f t="shared" si="129"/>
        <v>1474.9149811505506</v>
      </c>
      <c r="AE145" s="5">
        <f t="shared" si="130"/>
        <v>759965.52489830647</v>
      </c>
      <c r="AF145" s="46">
        <f t="shared" si="131"/>
        <v>1929276.5524832702</v>
      </c>
      <c r="AG145" s="67">
        <f t="shared" si="132"/>
        <v>94.456624356586062</v>
      </c>
      <c r="AH145" s="70">
        <v>2404.0261999999998</v>
      </c>
      <c r="AI145" s="40">
        <f t="shared" si="133"/>
        <v>2.5600920170703351E-3</v>
      </c>
      <c r="AJ145" s="5">
        <f t="shared" si="134"/>
        <v>438793.94504858786</v>
      </c>
      <c r="AK145" s="46">
        <f t="shared" si="135"/>
        <v>438793.94504858786</v>
      </c>
      <c r="AL145" s="5">
        <f t="shared" si="136"/>
        <v>21.483179684141387</v>
      </c>
      <c r="AM145" s="74">
        <v>1395.0277777777778</v>
      </c>
      <c r="AN145" s="44">
        <f t="shared" si="137"/>
        <v>1.5519254586293407E-3</v>
      </c>
      <c r="AO145" s="5">
        <f t="shared" si="138"/>
        <v>44331.266722339002</v>
      </c>
      <c r="AP145" s="108">
        <v>9.3333333333333339</v>
      </c>
      <c r="AQ145" s="77">
        <f t="shared" si="139"/>
        <v>1.0570425459624755E-3</v>
      </c>
      <c r="AR145" s="32">
        <f t="shared" si="140"/>
        <v>90587.3432935936</v>
      </c>
      <c r="AS145" s="36">
        <v>99.833333333333329</v>
      </c>
      <c r="AT145" s="81">
        <f t="shared" si="141"/>
        <v>1.7934051194380852E-3</v>
      </c>
      <c r="AU145" s="6">
        <f t="shared" si="142"/>
        <v>204921.99139552951</v>
      </c>
      <c r="AV145" s="110">
        <v>82.972222222222229</v>
      </c>
      <c r="AW145" s="77">
        <f t="shared" si="143"/>
        <v>2.2085452289655832E-3</v>
      </c>
      <c r="AX145" s="73">
        <f t="shared" si="144"/>
        <v>252357.6416178217</v>
      </c>
      <c r="AY145" s="86">
        <v>179</v>
      </c>
      <c r="AZ145" s="77">
        <f t="shared" si="145"/>
        <v>1.9312725899552246E-3</v>
      </c>
      <c r="BA145" s="73">
        <f t="shared" si="146"/>
        <v>165507.86320571825</v>
      </c>
      <c r="BB145" s="46">
        <f t="shared" si="147"/>
        <v>757706.10623500205</v>
      </c>
      <c r="BC145" s="67">
        <f t="shared" si="148"/>
        <v>37.096994185312219</v>
      </c>
      <c r="BD145" s="93">
        <f t="shared" si="149"/>
        <v>3408341.2437295094</v>
      </c>
      <c r="BE145" s="1">
        <v>1997572</v>
      </c>
      <c r="BF145" s="1">
        <f t="shared" si="150"/>
        <v>0</v>
      </c>
      <c r="BG145" s="1">
        <f t="shared" si="151"/>
        <v>1410769.2437295094</v>
      </c>
      <c r="BH145" s="87">
        <f t="shared" si="152"/>
        <v>1.0192688795410112E-3</v>
      </c>
      <c r="BI145" s="1">
        <f t="shared" si="153"/>
        <v>-509.07477524924712</v>
      </c>
      <c r="BJ145" s="93">
        <f t="shared" si="154"/>
        <v>3407832.1689542602</v>
      </c>
      <c r="BK145" s="91">
        <v>7.9</v>
      </c>
      <c r="BL145" s="5">
        <f t="shared" si="155"/>
        <v>0</v>
      </c>
      <c r="BM145" s="139">
        <v>598</v>
      </c>
      <c r="BN145" s="32">
        <f t="shared" si="156"/>
        <v>0</v>
      </c>
      <c r="BO145" s="46">
        <f t="shared" si="157"/>
        <v>3407832.1689542602</v>
      </c>
      <c r="BP145" s="5">
        <f t="shared" si="158"/>
        <v>3407832.1689542602</v>
      </c>
      <c r="BQ145" s="96">
        <f t="shared" si="159"/>
        <v>1.210122372702589E-3</v>
      </c>
      <c r="BR145" s="67">
        <f t="shared" si="160"/>
        <v>7126.3714115240318</v>
      </c>
      <c r="BS145" s="97">
        <f t="shared" si="162"/>
        <v>3414959</v>
      </c>
      <c r="BT145" s="99">
        <f t="shared" si="161"/>
        <v>167.19505507955935</v>
      </c>
    </row>
    <row r="146" spans="1:72" ht="15.6" x14ac:dyDescent="0.3">
      <c r="A146" s="3" t="s">
        <v>587</v>
      </c>
      <c r="B146" s="13" t="s">
        <v>290</v>
      </c>
      <c r="C146" s="36">
        <v>8443</v>
      </c>
      <c r="D146" s="25">
        <v>0</v>
      </c>
      <c r="E146" s="28">
        <v>0</v>
      </c>
      <c r="F146" s="4">
        <v>0</v>
      </c>
      <c r="G146" s="28">
        <v>0</v>
      </c>
      <c r="H146" s="28">
        <v>0</v>
      </c>
      <c r="I146" s="4">
        <v>0</v>
      </c>
      <c r="J146" s="28">
        <f t="shared" si="114"/>
        <v>0</v>
      </c>
      <c r="K146" s="49">
        <f t="shared" si="115"/>
        <v>0</v>
      </c>
      <c r="L146" s="39">
        <v>2275</v>
      </c>
      <c r="M146" s="40">
        <f t="shared" si="116"/>
        <v>7.3207243108543651E-4</v>
      </c>
      <c r="N146" s="1">
        <f t="shared" si="117"/>
        <v>83649.666658026603</v>
      </c>
      <c r="O146" s="43">
        <v>342</v>
      </c>
      <c r="P146" s="43">
        <v>34</v>
      </c>
      <c r="Q146" s="43">
        <f t="shared" si="118"/>
        <v>359</v>
      </c>
      <c r="R146" s="44">
        <f t="shared" si="119"/>
        <v>3.8326733804285972E-4</v>
      </c>
      <c r="S146" s="32">
        <f t="shared" si="120"/>
        <v>43793.733661926177</v>
      </c>
      <c r="T146" s="46">
        <f t="shared" si="121"/>
        <v>127443.40031995278</v>
      </c>
      <c r="U146" s="5">
        <f t="shared" si="122"/>
        <v>15.094563581659692</v>
      </c>
      <c r="V146" s="59">
        <v>35339228.189999998</v>
      </c>
      <c r="W146" s="58">
        <f t="shared" si="123"/>
        <v>2.0171422142199309</v>
      </c>
      <c r="X146" s="44">
        <f t="shared" si="124"/>
        <v>1.2375304250326208E-3</v>
      </c>
      <c r="Y146" s="100">
        <f t="shared" si="125"/>
        <v>4185.6245635437635</v>
      </c>
      <c r="Z146" s="32">
        <f t="shared" si="126"/>
        <v>671680.16288275749</v>
      </c>
      <c r="AA146" s="63">
        <v>6731775.3779999996</v>
      </c>
      <c r="AB146" s="58">
        <f t="shared" si="127"/>
        <v>10.589219781896295</v>
      </c>
      <c r="AC146" s="58">
        <f t="shared" si="128"/>
        <v>1.816332522225044E-3</v>
      </c>
      <c r="AD146" s="105">
        <f t="shared" si="129"/>
        <v>797.32031007935564</v>
      </c>
      <c r="AE146" s="5">
        <f t="shared" si="130"/>
        <v>581115.92270335031</v>
      </c>
      <c r="AF146" s="46">
        <f t="shared" si="131"/>
        <v>1252796.0855861078</v>
      </c>
      <c r="AG146" s="67">
        <f t="shared" si="132"/>
        <v>148.38281245838064</v>
      </c>
      <c r="AH146" s="70">
        <v>2781.7238000000002</v>
      </c>
      <c r="AI146" s="40">
        <f t="shared" si="133"/>
        <v>2.9623091853468813E-3</v>
      </c>
      <c r="AJ146" s="5">
        <f t="shared" si="134"/>
        <v>507733.05225939269</v>
      </c>
      <c r="AK146" s="46">
        <f t="shared" si="135"/>
        <v>507733.05225939269</v>
      </c>
      <c r="AL146" s="5">
        <f t="shared" si="136"/>
        <v>60.136569022787242</v>
      </c>
      <c r="AM146" s="74">
        <v>1068.4444444444443</v>
      </c>
      <c r="AN146" s="44">
        <f t="shared" si="137"/>
        <v>1.1886115537468182E-3</v>
      </c>
      <c r="AO146" s="5">
        <f t="shared" si="138"/>
        <v>33953.084231856141</v>
      </c>
      <c r="AP146" s="108">
        <v>4.666666666666667</v>
      </c>
      <c r="AQ146" s="77">
        <f t="shared" si="139"/>
        <v>5.2852127298123777E-4</v>
      </c>
      <c r="AR146" s="32">
        <f t="shared" si="140"/>
        <v>45293.6716467968</v>
      </c>
      <c r="AS146" s="36">
        <v>50</v>
      </c>
      <c r="AT146" s="81">
        <f t="shared" si="141"/>
        <v>8.98199558984016E-4</v>
      </c>
      <c r="AU146" s="6">
        <f t="shared" si="142"/>
        <v>102632.04911295303</v>
      </c>
      <c r="AV146" s="110">
        <v>16.555555555555557</v>
      </c>
      <c r="AW146" s="77">
        <f t="shared" si="143"/>
        <v>4.4067390574606212E-4</v>
      </c>
      <c r="AX146" s="73">
        <f t="shared" si="144"/>
        <v>50353.248879886749</v>
      </c>
      <c r="AY146" s="86">
        <v>40</v>
      </c>
      <c r="AZ146" s="77">
        <f t="shared" si="145"/>
        <v>4.3156929384474295E-4</v>
      </c>
      <c r="BA146" s="73">
        <f t="shared" si="146"/>
        <v>36984.997364406321</v>
      </c>
      <c r="BB146" s="46">
        <f t="shared" si="147"/>
        <v>269217.05123589904</v>
      </c>
      <c r="BC146" s="67">
        <f t="shared" si="148"/>
        <v>31.886420849922899</v>
      </c>
      <c r="BD146" s="93">
        <f t="shared" si="149"/>
        <v>2157189.5894013522</v>
      </c>
      <c r="BE146" s="1">
        <v>1116909</v>
      </c>
      <c r="BF146" s="1">
        <f t="shared" si="150"/>
        <v>0</v>
      </c>
      <c r="BG146" s="1">
        <f t="shared" si="151"/>
        <v>1040280.5894013522</v>
      </c>
      <c r="BH146" s="87">
        <f t="shared" si="152"/>
        <v>7.5159395165456152E-4</v>
      </c>
      <c r="BI146" s="1">
        <f t="shared" si="153"/>
        <v>-375.38428740170758</v>
      </c>
      <c r="BJ146" s="93">
        <f t="shared" si="154"/>
        <v>2156814.2051139507</v>
      </c>
      <c r="BK146" s="91">
        <v>8.5</v>
      </c>
      <c r="BL146" s="5">
        <f t="shared" si="155"/>
        <v>0</v>
      </c>
      <c r="BM146" s="139">
        <v>1008</v>
      </c>
      <c r="BN146" s="32">
        <f t="shared" si="156"/>
        <v>0</v>
      </c>
      <c r="BO146" s="46">
        <f t="shared" si="157"/>
        <v>2156814.2051139507</v>
      </c>
      <c r="BP146" s="5">
        <f t="shared" si="158"/>
        <v>2156814.2051139507</v>
      </c>
      <c r="BQ146" s="96">
        <f t="shared" si="159"/>
        <v>7.6588546441594841E-4</v>
      </c>
      <c r="BR146" s="67">
        <f t="shared" si="160"/>
        <v>4510.2746641450831</v>
      </c>
      <c r="BS146" s="97">
        <f t="shared" si="162"/>
        <v>2161324</v>
      </c>
      <c r="BT146" s="99">
        <f t="shared" si="161"/>
        <v>255.99005092976429</v>
      </c>
    </row>
    <row r="147" spans="1:72" ht="15.6" x14ac:dyDescent="0.3">
      <c r="A147" s="2" t="s">
        <v>461</v>
      </c>
      <c r="B147" s="13" t="s">
        <v>162</v>
      </c>
      <c r="C147" s="36">
        <v>77213</v>
      </c>
      <c r="D147" s="25">
        <v>0</v>
      </c>
      <c r="E147" s="28">
        <f>C147/($C$7+$C$147+$C$98+$C$81+$C$186+$C$208+$C$231+$C$247+$C$265)*$E$6</f>
        <v>17944307.376214661</v>
      </c>
      <c r="F147" s="4">
        <v>0</v>
      </c>
      <c r="G147" s="28">
        <v>0</v>
      </c>
      <c r="H147" s="28">
        <v>0</v>
      </c>
      <c r="I147" s="4">
        <v>0</v>
      </c>
      <c r="J147" s="28">
        <f t="shared" si="114"/>
        <v>17944307.376214661</v>
      </c>
      <c r="K147" s="49">
        <f t="shared" si="115"/>
        <v>232.40007998931088</v>
      </c>
      <c r="L147" s="39">
        <v>55828</v>
      </c>
      <c r="M147" s="40">
        <f t="shared" si="116"/>
        <v>1.7964896563796812E-2</v>
      </c>
      <c r="N147" s="1">
        <f t="shared" si="117"/>
        <v>2052744.4352458499</v>
      </c>
      <c r="O147" s="43">
        <v>25540</v>
      </c>
      <c r="P147" s="43">
        <v>10265.5</v>
      </c>
      <c r="Q147" s="43">
        <f t="shared" si="118"/>
        <v>30672.75</v>
      </c>
      <c r="R147" s="44">
        <f t="shared" si="119"/>
        <v>3.2746137167003135E-2</v>
      </c>
      <c r="S147" s="32">
        <f t="shared" si="120"/>
        <v>3741710.9865706018</v>
      </c>
      <c r="T147" s="46">
        <f t="shared" si="121"/>
        <v>5794455.4218164515</v>
      </c>
      <c r="U147" s="5">
        <f t="shared" si="122"/>
        <v>75.045075593701213</v>
      </c>
      <c r="V147" s="57">
        <v>311567782.13999999</v>
      </c>
      <c r="W147" s="58">
        <f t="shared" si="123"/>
        <v>19.134993124292617</v>
      </c>
      <c r="X147" s="44">
        <f t="shared" si="124"/>
        <v>1.173944802065416E-2</v>
      </c>
      <c r="Y147" s="100">
        <f t="shared" si="125"/>
        <v>4035.1726022819989</v>
      </c>
      <c r="Z147" s="32">
        <f t="shared" si="126"/>
        <v>6371685.2524727238</v>
      </c>
      <c r="AA147" s="63">
        <v>98470593.863999993</v>
      </c>
      <c r="AB147" s="58">
        <f t="shared" si="127"/>
        <v>60.544444133586161</v>
      </c>
      <c r="AC147" s="58">
        <f t="shared" si="128"/>
        <v>1.0384980686478567E-2</v>
      </c>
      <c r="AD147" s="105">
        <f t="shared" si="129"/>
        <v>1275.3110727986218</v>
      </c>
      <c r="AE147" s="5">
        <f t="shared" si="130"/>
        <v>3322562.1190147595</v>
      </c>
      <c r="AF147" s="46">
        <f t="shared" si="131"/>
        <v>9694247.3714874834</v>
      </c>
      <c r="AG147" s="67">
        <f t="shared" si="132"/>
        <v>125.55201030250713</v>
      </c>
      <c r="AH147" s="70">
        <v>4252.1396000000004</v>
      </c>
      <c r="AI147" s="40">
        <f t="shared" si="133"/>
        <v>4.5281821992741384E-3</v>
      </c>
      <c r="AJ147" s="5">
        <f t="shared" si="134"/>
        <v>776120.12297591625</v>
      </c>
      <c r="AK147" s="46">
        <f t="shared" si="135"/>
        <v>776120.12297591625</v>
      </c>
      <c r="AL147" s="5">
        <f t="shared" si="136"/>
        <v>10.051676828719467</v>
      </c>
      <c r="AM147" s="74">
        <v>13537.972222222223</v>
      </c>
      <c r="AN147" s="44">
        <f t="shared" si="137"/>
        <v>1.5060577348037792E-2</v>
      </c>
      <c r="AO147" s="5">
        <f t="shared" si="138"/>
        <v>430210.3994079408</v>
      </c>
      <c r="AP147" s="108">
        <v>122.33333333333333</v>
      </c>
      <c r="AQ147" s="77">
        <f t="shared" si="139"/>
        <v>1.3854807656008161E-2</v>
      </c>
      <c r="AR147" s="32">
        <f t="shared" si="140"/>
        <v>1187341.2495981732</v>
      </c>
      <c r="AS147" s="36">
        <v>622</v>
      </c>
      <c r="AT147" s="81">
        <f t="shared" si="141"/>
        <v>1.1173602513761158E-2</v>
      </c>
      <c r="AU147" s="6">
        <f t="shared" si="142"/>
        <v>1276742.6909651356</v>
      </c>
      <c r="AV147" s="110">
        <v>759.02777777777783</v>
      </c>
      <c r="AW147" s="77">
        <f t="shared" si="143"/>
        <v>2.0203715561260313E-2</v>
      </c>
      <c r="AX147" s="73">
        <f t="shared" si="144"/>
        <v>2308561.2846357473</v>
      </c>
      <c r="AY147" s="86">
        <v>1203</v>
      </c>
      <c r="AZ147" s="77">
        <f t="shared" si="145"/>
        <v>1.2979446512380644E-2</v>
      </c>
      <c r="BA147" s="73">
        <f t="shared" si="146"/>
        <v>1112323.7957345201</v>
      </c>
      <c r="BB147" s="46">
        <f t="shared" si="147"/>
        <v>6315179.4203415168</v>
      </c>
      <c r="BC147" s="67">
        <f t="shared" si="148"/>
        <v>81.789069461638803</v>
      </c>
      <c r="BD147" s="93">
        <f t="shared" si="149"/>
        <v>40524309.712836027</v>
      </c>
      <c r="BE147" s="1">
        <v>20664890</v>
      </c>
      <c r="BF147" s="1">
        <f t="shared" si="150"/>
        <v>0</v>
      </c>
      <c r="BG147" s="1">
        <f t="shared" si="151"/>
        <v>19859419.712836027</v>
      </c>
      <c r="BH147" s="87">
        <f t="shared" si="152"/>
        <v>1.4348263239369373E-2</v>
      </c>
      <c r="BI147" s="1">
        <f t="shared" si="153"/>
        <v>-7166.2532138607312</v>
      </c>
      <c r="BJ147" s="93">
        <f t="shared" si="154"/>
        <v>40517143.459622167</v>
      </c>
      <c r="BK147" s="91">
        <v>7.9</v>
      </c>
      <c r="BL147" s="5">
        <f t="shared" si="155"/>
        <v>0</v>
      </c>
      <c r="BM147" s="139">
        <v>1102</v>
      </c>
      <c r="BN147" s="32">
        <f t="shared" si="156"/>
        <v>0</v>
      </c>
      <c r="BO147" s="46">
        <f t="shared" si="157"/>
        <v>40517143.459622167</v>
      </c>
      <c r="BP147" s="5">
        <f t="shared" si="158"/>
        <v>40517143.459622167</v>
      </c>
      <c r="BQ147" s="96">
        <f t="shared" si="159"/>
        <v>1.4387651547269389E-2</v>
      </c>
      <c r="BR147" s="67">
        <f t="shared" si="160"/>
        <v>84728.41340536825</v>
      </c>
      <c r="BS147" s="97">
        <f t="shared" si="162"/>
        <v>40601872</v>
      </c>
      <c r="BT147" s="99">
        <f t="shared" si="161"/>
        <v>525.84243585924651</v>
      </c>
    </row>
    <row r="148" spans="1:72" ht="15.6" x14ac:dyDescent="0.3">
      <c r="A148" s="2" t="s">
        <v>397</v>
      </c>
      <c r="B148" s="13" t="s">
        <v>98</v>
      </c>
      <c r="C148" s="36">
        <v>13847</v>
      </c>
      <c r="D148" s="25">
        <v>0</v>
      </c>
      <c r="E148" s="28">
        <v>0</v>
      </c>
      <c r="F148" s="4">
        <v>0</v>
      </c>
      <c r="G148" s="28">
        <v>0</v>
      </c>
      <c r="H148" s="28">
        <v>0</v>
      </c>
      <c r="I148" s="4">
        <v>0</v>
      </c>
      <c r="J148" s="28">
        <f t="shared" si="114"/>
        <v>0</v>
      </c>
      <c r="K148" s="49">
        <f t="shared" si="115"/>
        <v>0</v>
      </c>
      <c r="L148" s="39">
        <v>3211</v>
      </c>
      <c r="M148" s="40">
        <f t="shared" si="116"/>
        <v>1.0332679455891591E-3</v>
      </c>
      <c r="N148" s="1">
        <f t="shared" si="117"/>
        <v>118065.5295116147</v>
      </c>
      <c r="O148" s="43">
        <v>0</v>
      </c>
      <c r="P148" s="43">
        <v>106</v>
      </c>
      <c r="Q148" s="43">
        <f t="shared" si="118"/>
        <v>53</v>
      </c>
      <c r="R148" s="44">
        <f t="shared" si="119"/>
        <v>5.6582643220812165E-5</v>
      </c>
      <c r="S148" s="32">
        <f t="shared" si="120"/>
        <v>6465.3701506464831</v>
      </c>
      <c r="T148" s="46">
        <f t="shared" si="121"/>
        <v>124530.89966226119</v>
      </c>
      <c r="U148" s="5">
        <f t="shared" si="122"/>
        <v>8.9933487154084784</v>
      </c>
      <c r="V148" s="59">
        <v>84516614.140000001</v>
      </c>
      <c r="W148" s="58">
        <f t="shared" si="123"/>
        <v>2.2686593748583879</v>
      </c>
      <c r="X148" s="44">
        <f t="shared" si="124"/>
        <v>1.3918379084186042E-3</v>
      </c>
      <c r="Y148" s="100">
        <f t="shared" si="125"/>
        <v>6103.6046898245104</v>
      </c>
      <c r="Z148" s="32">
        <f t="shared" si="126"/>
        <v>755431.86181330588</v>
      </c>
      <c r="AA148" s="63">
        <v>27844114.824000001</v>
      </c>
      <c r="AB148" s="58">
        <f t="shared" si="127"/>
        <v>6.8861736209596369</v>
      </c>
      <c r="AC148" s="58">
        <f t="shared" si="128"/>
        <v>1.1811617247590408E-3</v>
      </c>
      <c r="AD148" s="105">
        <f t="shared" si="129"/>
        <v>2010.8409636744423</v>
      </c>
      <c r="AE148" s="5">
        <f t="shared" si="130"/>
        <v>377899.90387023782</v>
      </c>
      <c r="AF148" s="46">
        <f t="shared" si="131"/>
        <v>1133331.7656835436</v>
      </c>
      <c r="AG148" s="67">
        <f t="shared" si="132"/>
        <v>81.846736887668357</v>
      </c>
      <c r="AH148" s="70">
        <v>184.93100000000001</v>
      </c>
      <c r="AI148" s="40">
        <f t="shared" si="133"/>
        <v>1.9693644637019104E-4</v>
      </c>
      <c r="AJ148" s="5">
        <f t="shared" si="134"/>
        <v>33754.458687588514</v>
      </c>
      <c r="AK148" s="46">
        <f t="shared" si="135"/>
        <v>33754.458687588514</v>
      </c>
      <c r="AL148" s="5">
        <f t="shared" si="136"/>
        <v>2.437673047417384</v>
      </c>
      <c r="AM148" s="74">
        <v>730.63888888888891</v>
      </c>
      <c r="AN148" s="44">
        <f t="shared" si="137"/>
        <v>8.1281327210385194E-4</v>
      </c>
      <c r="AO148" s="5">
        <f t="shared" si="138"/>
        <v>23218.281368305743</v>
      </c>
      <c r="AP148" s="108">
        <v>3.6666666666666665</v>
      </c>
      <c r="AQ148" s="77">
        <f t="shared" si="139"/>
        <v>4.1526671448525819E-4</v>
      </c>
      <c r="AR148" s="32">
        <f t="shared" si="140"/>
        <v>35587.88486534034</v>
      </c>
      <c r="AS148" s="36">
        <v>49.333333333333336</v>
      </c>
      <c r="AT148" s="81">
        <f t="shared" si="141"/>
        <v>8.8622356486422918E-4</v>
      </c>
      <c r="AU148" s="6">
        <f t="shared" si="142"/>
        <v>101263.62179144699</v>
      </c>
      <c r="AV148" s="110">
        <v>74.361111111111114</v>
      </c>
      <c r="AW148" s="77">
        <f t="shared" si="143"/>
        <v>1.9793356471177991E-3</v>
      </c>
      <c r="AX148" s="73">
        <f t="shared" si="144"/>
        <v>226167.19337492756</v>
      </c>
      <c r="AY148" s="86">
        <v>116</v>
      </c>
      <c r="AZ148" s="77">
        <f t="shared" si="145"/>
        <v>1.2515509521497546E-3</v>
      </c>
      <c r="BA148" s="73">
        <f t="shared" si="146"/>
        <v>107256.49235677833</v>
      </c>
      <c r="BB148" s="46">
        <f t="shared" si="147"/>
        <v>493493.47375679895</v>
      </c>
      <c r="BC148" s="67">
        <f t="shared" si="148"/>
        <v>35.639017386928501</v>
      </c>
      <c r="BD148" s="93">
        <f t="shared" si="149"/>
        <v>1785110.5977901923</v>
      </c>
      <c r="BE148" s="1">
        <v>1419503</v>
      </c>
      <c r="BF148" s="1">
        <f t="shared" si="150"/>
        <v>0</v>
      </c>
      <c r="BG148" s="1">
        <f t="shared" si="151"/>
        <v>365607.59779019235</v>
      </c>
      <c r="BH148" s="87">
        <f t="shared" si="152"/>
        <v>2.6414840570676616E-4</v>
      </c>
      <c r="BI148" s="1">
        <f t="shared" si="153"/>
        <v>-131.92916311559804</v>
      </c>
      <c r="BJ148" s="93">
        <f t="shared" si="154"/>
        <v>1784978.6686270768</v>
      </c>
      <c r="BK148" s="91">
        <v>7.5</v>
      </c>
      <c r="BL148" s="5">
        <f t="shared" si="155"/>
        <v>0</v>
      </c>
      <c r="BM148" s="139">
        <v>598</v>
      </c>
      <c r="BN148" s="32">
        <f t="shared" si="156"/>
        <v>0</v>
      </c>
      <c r="BO148" s="46">
        <f t="shared" si="157"/>
        <v>1784978.6686270768</v>
      </c>
      <c r="BP148" s="5">
        <f t="shared" si="158"/>
        <v>1784978.6686270768</v>
      </c>
      <c r="BQ148" s="96">
        <f t="shared" si="159"/>
        <v>6.3384653780216671E-4</v>
      </c>
      <c r="BR148" s="67">
        <f t="shared" si="160"/>
        <v>3732.7017070173565</v>
      </c>
      <c r="BS148" s="97">
        <f t="shared" si="162"/>
        <v>1788711</v>
      </c>
      <c r="BT148" s="99">
        <f t="shared" si="161"/>
        <v>129.17678919621579</v>
      </c>
    </row>
    <row r="149" spans="1:72" ht="15.6" x14ac:dyDescent="0.3">
      <c r="A149" s="3" t="s">
        <v>548</v>
      </c>
      <c r="B149" s="13" t="s">
        <v>251</v>
      </c>
      <c r="C149" s="36">
        <v>16785</v>
      </c>
      <c r="D149" s="25">
        <v>0</v>
      </c>
      <c r="E149" s="28">
        <v>0</v>
      </c>
      <c r="F149" s="4">
        <v>0</v>
      </c>
      <c r="G149" s="28">
        <v>0</v>
      </c>
      <c r="H149" s="28">
        <v>0</v>
      </c>
      <c r="I149" s="4">
        <v>0</v>
      </c>
      <c r="J149" s="28">
        <f t="shared" si="114"/>
        <v>0</v>
      </c>
      <c r="K149" s="49">
        <f t="shared" si="115"/>
        <v>0</v>
      </c>
      <c r="L149" s="39">
        <v>4762</v>
      </c>
      <c r="M149" s="40">
        <f t="shared" si="116"/>
        <v>1.5323643590456478E-3</v>
      </c>
      <c r="N149" s="1">
        <f t="shared" si="117"/>
        <v>175094.37917605392</v>
      </c>
      <c r="O149" s="43">
        <v>903</v>
      </c>
      <c r="P149" s="43">
        <v>293.5</v>
      </c>
      <c r="Q149" s="43">
        <f t="shared" si="118"/>
        <v>1049.75</v>
      </c>
      <c r="R149" s="44">
        <f t="shared" si="119"/>
        <v>1.1207099947367466E-3</v>
      </c>
      <c r="S149" s="32">
        <f t="shared" si="120"/>
        <v>128057.02482341786</v>
      </c>
      <c r="T149" s="46">
        <f t="shared" si="121"/>
        <v>303151.4039994718</v>
      </c>
      <c r="U149" s="5">
        <f t="shared" si="122"/>
        <v>18.060852189423404</v>
      </c>
      <c r="V149" s="59">
        <v>77885496.110000014</v>
      </c>
      <c r="W149" s="58">
        <f t="shared" si="123"/>
        <v>3.6173130951377073</v>
      </c>
      <c r="X149" s="44">
        <f t="shared" si="124"/>
        <v>2.2192461099392524E-3</v>
      </c>
      <c r="Y149" s="100">
        <f t="shared" si="125"/>
        <v>4640.184456955616</v>
      </c>
      <c r="Z149" s="32">
        <f t="shared" si="126"/>
        <v>1204514.6999611186</v>
      </c>
      <c r="AA149" s="63">
        <v>14413529.853</v>
      </c>
      <c r="AB149" s="58">
        <f t="shared" si="127"/>
        <v>19.546650117865475</v>
      </c>
      <c r="AC149" s="58">
        <f t="shared" si="128"/>
        <v>3.352769801825306E-3</v>
      </c>
      <c r="AD149" s="105">
        <f t="shared" si="129"/>
        <v>858.71491528150136</v>
      </c>
      <c r="AE149" s="5">
        <f t="shared" si="130"/>
        <v>1072682.393316878</v>
      </c>
      <c r="AF149" s="46">
        <f t="shared" si="131"/>
        <v>2277197.0932779964</v>
      </c>
      <c r="AG149" s="67">
        <f t="shared" si="132"/>
        <v>135.66857868799502</v>
      </c>
      <c r="AH149" s="70">
        <v>2267.5027</v>
      </c>
      <c r="AI149" s="40">
        <f t="shared" si="133"/>
        <v>2.4147056138387473E-3</v>
      </c>
      <c r="AJ149" s="5">
        <f t="shared" si="134"/>
        <v>413875.04642891354</v>
      </c>
      <c r="AK149" s="46">
        <f t="shared" si="135"/>
        <v>413875.04642891354</v>
      </c>
      <c r="AL149" s="5">
        <f t="shared" si="136"/>
        <v>24.657434997254306</v>
      </c>
      <c r="AM149" s="74">
        <v>1779.2777777777778</v>
      </c>
      <c r="AN149" s="44">
        <f t="shared" si="137"/>
        <v>1.9793917549838472E-3</v>
      </c>
      <c r="AO149" s="5">
        <f t="shared" si="138"/>
        <v>56541.983605119422</v>
      </c>
      <c r="AP149" s="108">
        <v>17.666666666666668</v>
      </c>
      <c r="AQ149" s="77">
        <f t="shared" si="139"/>
        <v>2.0008305334289714E-3</v>
      </c>
      <c r="AR149" s="32">
        <f t="shared" si="140"/>
        <v>171468.89980573073</v>
      </c>
      <c r="AS149" s="36">
        <v>109.66666666666667</v>
      </c>
      <c r="AT149" s="81">
        <f t="shared" si="141"/>
        <v>1.9700510327049416E-3</v>
      </c>
      <c r="AU149" s="6">
        <f t="shared" si="142"/>
        <v>225106.2943877436</v>
      </c>
      <c r="AV149" s="110">
        <v>88.722222222222229</v>
      </c>
      <c r="AW149" s="77">
        <f t="shared" si="143"/>
        <v>2.3615980787800714E-3</v>
      </c>
      <c r="AX149" s="73">
        <f t="shared" si="144"/>
        <v>269846.10221872199</v>
      </c>
      <c r="AY149" s="86">
        <v>167</v>
      </c>
      <c r="AZ149" s="77">
        <f t="shared" si="145"/>
        <v>1.8018018018018018E-3</v>
      </c>
      <c r="BA149" s="73">
        <f t="shared" si="146"/>
        <v>154412.36399639639</v>
      </c>
      <c r="BB149" s="46">
        <f t="shared" si="147"/>
        <v>877375.64401371218</v>
      </c>
      <c r="BC149" s="67">
        <f t="shared" si="148"/>
        <v>52.271411618332571</v>
      </c>
      <c r="BD149" s="93">
        <f t="shared" si="149"/>
        <v>3871599.1877200943</v>
      </c>
      <c r="BE149" s="1">
        <v>1924991</v>
      </c>
      <c r="BF149" s="1">
        <f t="shared" si="150"/>
        <v>0</v>
      </c>
      <c r="BG149" s="1">
        <f t="shared" si="151"/>
        <v>1946608.1877200943</v>
      </c>
      <c r="BH149" s="87">
        <f t="shared" si="152"/>
        <v>1.4064079970708798E-3</v>
      </c>
      <c r="BI149" s="1">
        <f t="shared" si="153"/>
        <v>-702.43176200965752</v>
      </c>
      <c r="BJ149" s="93">
        <f t="shared" si="154"/>
        <v>3870896.7559580845</v>
      </c>
      <c r="BK149" s="91">
        <v>8</v>
      </c>
      <c r="BL149" s="5">
        <f t="shared" si="155"/>
        <v>0</v>
      </c>
      <c r="BM149" s="139">
        <v>1228</v>
      </c>
      <c r="BN149" s="32">
        <f t="shared" si="156"/>
        <v>0</v>
      </c>
      <c r="BO149" s="46">
        <f t="shared" si="157"/>
        <v>3870896.7559580845</v>
      </c>
      <c r="BP149" s="5">
        <f t="shared" si="158"/>
        <v>3870896.7559580845</v>
      </c>
      <c r="BQ149" s="96">
        <f t="shared" si="159"/>
        <v>1.3745567664631148E-3</v>
      </c>
      <c r="BR149" s="67">
        <f t="shared" si="160"/>
        <v>8094.7202241728291</v>
      </c>
      <c r="BS149" s="97">
        <f t="shared" si="162"/>
        <v>3878991</v>
      </c>
      <c r="BT149" s="99">
        <f t="shared" si="161"/>
        <v>231.09865951742628</v>
      </c>
    </row>
    <row r="150" spans="1:72" ht="15.6" x14ac:dyDescent="0.3">
      <c r="A150" s="2">
        <v>45068</v>
      </c>
      <c r="B150" s="170" t="s">
        <v>659</v>
      </c>
      <c r="C150" s="36">
        <v>15750</v>
      </c>
      <c r="D150" s="25">
        <v>0</v>
      </c>
      <c r="E150" s="28">
        <v>0</v>
      </c>
      <c r="F150" s="4">
        <v>0</v>
      </c>
      <c r="G150" s="28">
        <v>0</v>
      </c>
      <c r="H150" s="28">
        <v>0</v>
      </c>
      <c r="I150" s="4">
        <v>0</v>
      </c>
      <c r="J150" s="28">
        <f t="shared" si="114"/>
        <v>0</v>
      </c>
      <c r="K150" s="49">
        <f t="shared" si="115"/>
        <v>0</v>
      </c>
      <c r="L150" s="39">
        <v>6405</v>
      </c>
      <c r="M150" s="40">
        <f t="shared" si="116"/>
        <v>2.0610654598251523E-3</v>
      </c>
      <c r="N150" s="1">
        <f t="shared" si="117"/>
        <v>235505.98459105953</v>
      </c>
      <c r="O150" s="43">
        <v>0</v>
      </c>
      <c r="P150" s="43">
        <v>354.5</v>
      </c>
      <c r="Q150" s="43">
        <f t="shared" si="118"/>
        <v>177.25</v>
      </c>
      <c r="R150" s="44">
        <f t="shared" si="119"/>
        <v>1.8923157567715012E-4</v>
      </c>
      <c r="S150" s="32">
        <f t="shared" si="120"/>
        <v>21622.393569850741</v>
      </c>
      <c r="T150" s="46">
        <f t="shared" si="121"/>
        <v>257128.37816091027</v>
      </c>
      <c r="U150" s="5">
        <f t="shared" si="122"/>
        <v>16.325611311803826</v>
      </c>
      <c r="V150" s="59">
        <v>77561125.590000018</v>
      </c>
      <c r="W150" s="58">
        <f t="shared" si="123"/>
        <v>3.1982839097938873</v>
      </c>
      <c r="X150" s="44">
        <f t="shared" si="124"/>
        <v>1.9621688636330724E-3</v>
      </c>
      <c r="Y150" s="100">
        <f t="shared" si="125"/>
        <v>4924.5159104761915</v>
      </c>
      <c r="Z150" s="32">
        <f t="shared" si="126"/>
        <v>1064983.838190319</v>
      </c>
      <c r="AA150" s="63">
        <v>16825092.066</v>
      </c>
      <c r="AB150" s="58">
        <f t="shared" si="127"/>
        <v>14.743604315918279</v>
      </c>
      <c r="AC150" s="58">
        <f t="shared" si="128"/>
        <v>2.5289198416301368E-3</v>
      </c>
      <c r="AD150" s="105">
        <f t="shared" si="129"/>
        <v>1068.2598137142857</v>
      </c>
      <c r="AE150" s="5">
        <f t="shared" si="130"/>
        <v>809100.51944201463</v>
      </c>
      <c r="AF150" s="46">
        <f t="shared" si="131"/>
        <v>1874084.3576323336</v>
      </c>
      <c r="AG150" s="67">
        <f t="shared" si="132"/>
        <v>118.98948302427515</v>
      </c>
      <c r="AH150" s="70">
        <v>5376.9696000000004</v>
      </c>
      <c r="AI150" s="40">
        <f t="shared" si="133"/>
        <v>5.7260344953769119E-3</v>
      </c>
      <c r="AJ150" s="5">
        <f t="shared" si="134"/>
        <v>981429.28025922831</v>
      </c>
      <c r="AK150" s="46">
        <f t="shared" si="135"/>
        <v>981429.28025922831</v>
      </c>
      <c r="AL150" s="5">
        <f t="shared" si="136"/>
        <v>62.312970175189101</v>
      </c>
      <c r="AM150" s="74">
        <v>1417.3055555555557</v>
      </c>
      <c r="AN150" s="44">
        <f t="shared" si="137"/>
        <v>1.5767088006141824E-3</v>
      </c>
      <c r="AO150" s="5">
        <f t="shared" si="138"/>
        <v>45039.211126299815</v>
      </c>
      <c r="AP150" s="108">
        <v>5.333333333333333</v>
      </c>
      <c r="AQ150" s="77">
        <f t="shared" si="139"/>
        <v>6.0402431197855734E-4</v>
      </c>
      <c r="AR150" s="32">
        <f t="shared" si="140"/>
        <v>51764.196167767768</v>
      </c>
      <c r="AS150" s="36">
        <v>68.25</v>
      </c>
      <c r="AT150" s="81">
        <f t="shared" si="141"/>
        <v>1.2260423980131818E-3</v>
      </c>
      <c r="AU150" s="6">
        <f t="shared" si="142"/>
        <v>140092.74703918086</v>
      </c>
      <c r="AV150" s="110">
        <v>11.694444444444445</v>
      </c>
      <c r="AW150" s="77">
        <f t="shared" si="143"/>
        <v>3.1128139986424854E-4</v>
      </c>
      <c r="AX150" s="73">
        <f t="shared" si="144"/>
        <v>35568.318420188458</v>
      </c>
      <c r="AY150" s="86">
        <v>89</v>
      </c>
      <c r="AZ150" s="77">
        <f t="shared" si="145"/>
        <v>9.6024167880455306E-4</v>
      </c>
      <c r="BA150" s="73">
        <f t="shared" si="146"/>
        <v>82291.619135804067</v>
      </c>
      <c r="BB150" s="46">
        <f t="shared" si="147"/>
        <v>354756.09188924095</v>
      </c>
      <c r="BC150" s="67">
        <f t="shared" si="148"/>
        <v>22.524196310427996</v>
      </c>
      <c r="BD150" s="93">
        <f t="shared" si="149"/>
        <v>3467398.1079417132</v>
      </c>
      <c r="BE150" s="1">
        <v>3596001</v>
      </c>
      <c r="BF150" s="1">
        <f t="shared" si="150"/>
        <v>128602.89205828682</v>
      </c>
      <c r="BG150" s="1">
        <f t="shared" si="151"/>
        <v>0</v>
      </c>
      <c r="BH150" s="87">
        <f t="shared" si="152"/>
        <v>0</v>
      </c>
      <c r="BI150" s="1">
        <f t="shared" si="153"/>
        <v>0</v>
      </c>
      <c r="BJ150" s="93">
        <f t="shared" si="154"/>
        <v>3596001</v>
      </c>
      <c r="BK150" s="91">
        <v>7.5</v>
      </c>
      <c r="BL150" s="5">
        <f t="shared" si="155"/>
        <v>0</v>
      </c>
      <c r="BM150" s="139">
        <v>693</v>
      </c>
      <c r="BN150" s="32">
        <f t="shared" si="156"/>
        <v>0</v>
      </c>
      <c r="BO150" s="46">
        <f t="shared" si="157"/>
        <v>3596001</v>
      </c>
      <c r="BP150" s="5">
        <f t="shared" si="158"/>
        <v>0</v>
      </c>
      <c r="BQ150" s="96">
        <f t="shared" si="159"/>
        <v>0</v>
      </c>
      <c r="BR150" s="67">
        <f t="shared" si="160"/>
        <v>0</v>
      </c>
      <c r="BS150" s="97">
        <f t="shared" si="162"/>
        <v>3596001</v>
      </c>
      <c r="BT150" s="99">
        <f t="shared" si="161"/>
        <v>228.31752380952381</v>
      </c>
    </row>
    <row r="151" spans="1:72" ht="15.6" x14ac:dyDescent="0.3">
      <c r="A151" s="3" t="s">
        <v>462</v>
      </c>
      <c r="B151" s="13" t="s">
        <v>163</v>
      </c>
      <c r="C151" s="36">
        <v>13794</v>
      </c>
      <c r="D151" s="25">
        <v>0</v>
      </c>
      <c r="E151" s="28">
        <v>0</v>
      </c>
      <c r="F151" s="4">
        <v>0</v>
      </c>
      <c r="G151" s="28">
        <v>0</v>
      </c>
      <c r="H151" s="28">
        <v>0</v>
      </c>
      <c r="I151" s="4">
        <v>0</v>
      </c>
      <c r="J151" s="28">
        <f t="shared" si="114"/>
        <v>0</v>
      </c>
      <c r="K151" s="49">
        <f t="shared" si="115"/>
        <v>0</v>
      </c>
      <c r="L151" s="39">
        <v>7200</v>
      </c>
      <c r="M151" s="40">
        <f t="shared" si="116"/>
        <v>2.3168885731055574E-3</v>
      </c>
      <c r="N151" s="1">
        <f t="shared" si="117"/>
        <v>264737.40656606219</v>
      </c>
      <c r="O151" s="43">
        <v>656</v>
      </c>
      <c r="P151" s="43">
        <v>95</v>
      </c>
      <c r="Q151" s="43">
        <f t="shared" si="118"/>
        <v>703.5</v>
      </c>
      <c r="R151" s="44">
        <f t="shared" si="119"/>
        <v>7.5105451897813881E-4</v>
      </c>
      <c r="S151" s="32">
        <f t="shared" si="120"/>
        <v>85818.63964112832</v>
      </c>
      <c r="T151" s="46">
        <f t="shared" si="121"/>
        <v>350556.04620719049</v>
      </c>
      <c r="U151" s="5">
        <f t="shared" si="122"/>
        <v>25.41366146202628</v>
      </c>
      <c r="V151" s="59">
        <v>49359623.230000004</v>
      </c>
      <c r="W151" s="58">
        <f t="shared" si="123"/>
        <v>3.8548599755995339</v>
      </c>
      <c r="X151" s="44">
        <f t="shared" si="124"/>
        <v>2.3649827317157109E-3</v>
      </c>
      <c r="Y151" s="100">
        <f t="shared" si="125"/>
        <v>3578.340092069016</v>
      </c>
      <c r="Z151" s="32">
        <f t="shared" si="126"/>
        <v>1283614.4908613821</v>
      </c>
      <c r="AA151" s="63">
        <v>15970984.811999999</v>
      </c>
      <c r="AB151" s="58">
        <f t="shared" si="127"/>
        <v>11.913757244139067</v>
      </c>
      <c r="AC151" s="58">
        <f t="shared" si="128"/>
        <v>2.0435258867154112E-3</v>
      </c>
      <c r="AD151" s="105">
        <f t="shared" si="129"/>
        <v>1157.8211404958677</v>
      </c>
      <c r="AE151" s="5">
        <f t="shared" si="130"/>
        <v>653803.97955549776</v>
      </c>
      <c r="AF151" s="46">
        <f t="shared" si="131"/>
        <v>1937418.4704168797</v>
      </c>
      <c r="AG151" s="67">
        <f t="shared" si="132"/>
        <v>140.45370961409887</v>
      </c>
      <c r="AH151" s="70">
        <v>363.63170000000002</v>
      </c>
      <c r="AI151" s="40">
        <f t="shared" si="133"/>
        <v>3.8723813090045154E-4</v>
      </c>
      <c r="AJ151" s="5">
        <f t="shared" si="134"/>
        <v>66371.734296292037</v>
      </c>
      <c r="AK151" s="46">
        <f t="shared" si="135"/>
        <v>66371.734296292037</v>
      </c>
      <c r="AL151" s="5">
        <f t="shared" si="136"/>
        <v>4.8116379800124722</v>
      </c>
      <c r="AM151" s="74">
        <v>2142.9722222222222</v>
      </c>
      <c r="AN151" s="44">
        <f t="shared" si="137"/>
        <v>2.3839906285593225E-3</v>
      </c>
      <c r="AO151" s="5">
        <f t="shared" si="138"/>
        <v>68099.484953073159</v>
      </c>
      <c r="AP151" s="108">
        <v>15.666666666666666</v>
      </c>
      <c r="AQ151" s="77">
        <f t="shared" si="139"/>
        <v>1.7743214164370124E-3</v>
      </c>
      <c r="AR151" s="32">
        <f t="shared" si="140"/>
        <v>152057.32624281783</v>
      </c>
      <c r="AS151" s="36">
        <v>86.416666666666671</v>
      </c>
      <c r="AT151" s="81">
        <f t="shared" si="141"/>
        <v>1.5523882377773744E-3</v>
      </c>
      <c r="AU151" s="6">
        <f t="shared" si="142"/>
        <v>177382.39155022049</v>
      </c>
      <c r="AV151" s="110">
        <v>49.027777777777779</v>
      </c>
      <c r="AW151" s="77">
        <f t="shared" si="143"/>
        <v>1.3050158450365766E-3</v>
      </c>
      <c r="AX151" s="73">
        <f t="shared" si="144"/>
        <v>149116.58435067133</v>
      </c>
      <c r="AY151" s="86">
        <v>336</v>
      </c>
      <c r="AZ151" s="77">
        <f t="shared" si="145"/>
        <v>3.6251820682958406E-3</v>
      </c>
      <c r="BA151" s="73">
        <f t="shared" si="146"/>
        <v>310673.97786101309</v>
      </c>
      <c r="BB151" s="46">
        <f t="shared" si="147"/>
        <v>857329.76495779597</v>
      </c>
      <c r="BC151" s="67">
        <f t="shared" si="148"/>
        <v>62.152368055516597</v>
      </c>
      <c r="BD151" s="93">
        <f t="shared" si="149"/>
        <v>3211676.0158781582</v>
      </c>
      <c r="BE151" s="1">
        <v>1681957</v>
      </c>
      <c r="BF151" s="1">
        <f t="shared" si="150"/>
        <v>0</v>
      </c>
      <c r="BG151" s="1">
        <f t="shared" si="151"/>
        <v>1529719.0158781582</v>
      </c>
      <c r="BH151" s="87">
        <f t="shared" si="152"/>
        <v>1.1052090866432707E-3</v>
      </c>
      <c r="BI151" s="1">
        <f t="shared" si="153"/>
        <v>-551.99769038343391</v>
      </c>
      <c r="BJ151" s="93">
        <f t="shared" si="154"/>
        <v>3211124.0181877748</v>
      </c>
      <c r="BK151" s="91">
        <v>7.9</v>
      </c>
      <c r="BL151" s="5">
        <f t="shared" si="155"/>
        <v>0</v>
      </c>
      <c r="BM151" s="139">
        <v>1209</v>
      </c>
      <c r="BN151" s="32">
        <f t="shared" si="156"/>
        <v>0</v>
      </c>
      <c r="BO151" s="46">
        <f t="shared" si="157"/>
        <v>3211124.0181877748</v>
      </c>
      <c r="BP151" s="5">
        <f t="shared" si="158"/>
        <v>3211124.0181877748</v>
      </c>
      <c r="BQ151" s="96">
        <f t="shared" si="159"/>
        <v>1.1402712408586976E-3</v>
      </c>
      <c r="BR151" s="67">
        <f t="shared" si="160"/>
        <v>6715.0203611974512</v>
      </c>
      <c r="BS151" s="97">
        <f t="shared" si="162"/>
        <v>3217839</v>
      </c>
      <c r="BT151" s="99">
        <f t="shared" si="161"/>
        <v>233.27816441931273</v>
      </c>
    </row>
    <row r="152" spans="1:72" ht="15.6" x14ac:dyDescent="0.3">
      <c r="A152" s="2" t="s">
        <v>368</v>
      </c>
      <c r="B152" s="13" t="s">
        <v>69</v>
      </c>
      <c r="C152" s="36">
        <v>16293</v>
      </c>
      <c r="D152" s="25">
        <v>0</v>
      </c>
      <c r="E152" s="28">
        <v>0</v>
      </c>
      <c r="F152" s="4">
        <v>0</v>
      </c>
      <c r="G152" s="28">
        <v>0</v>
      </c>
      <c r="H152" s="28">
        <v>0</v>
      </c>
      <c r="I152" s="4">
        <v>0</v>
      </c>
      <c r="J152" s="28">
        <f t="shared" si="114"/>
        <v>0</v>
      </c>
      <c r="K152" s="49">
        <f t="shared" si="115"/>
        <v>0</v>
      </c>
      <c r="L152" s="39">
        <v>7461</v>
      </c>
      <c r="M152" s="40">
        <f t="shared" si="116"/>
        <v>2.4008757838806338E-3</v>
      </c>
      <c r="N152" s="1">
        <f t="shared" si="117"/>
        <v>274334.13755408197</v>
      </c>
      <c r="O152" s="43">
        <v>17</v>
      </c>
      <c r="P152" s="43">
        <v>301.5</v>
      </c>
      <c r="Q152" s="43">
        <f t="shared" si="118"/>
        <v>167.75</v>
      </c>
      <c r="R152" s="44">
        <f t="shared" si="119"/>
        <v>1.7908940377908E-4</v>
      </c>
      <c r="S152" s="32">
        <f t="shared" si="120"/>
        <v>20463.50646737637</v>
      </c>
      <c r="T152" s="46">
        <f t="shared" si="121"/>
        <v>294797.64402145834</v>
      </c>
      <c r="U152" s="5">
        <f t="shared" si="122"/>
        <v>18.093515253265718</v>
      </c>
      <c r="V152" s="59">
        <v>63724589.230000004</v>
      </c>
      <c r="W152" s="58">
        <f t="shared" si="123"/>
        <v>4.165767911690625</v>
      </c>
      <c r="X152" s="44">
        <f t="shared" si="124"/>
        <v>2.555726858522663E-3</v>
      </c>
      <c r="Y152" s="100">
        <f t="shared" si="125"/>
        <v>3911.1636426686309</v>
      </c>
      <c r="Z152" s="32">
        <f t="shared" si="126"/>
        <v>1387142.4878875932</v>
      </c>
      <c r="AA152" s="63">
        <v>15269684.544</v>
      </c>
      <c r="AB152" s="58">
        <f t="shared" si="127"/>
        <v>17.384894117168216</v>
      </c>
      <c r="AC152" s="58">
        <f t="shared" si="128"/>
        <v>2.9819712151443111E-3</v>
      </c>
      <c r="AD152" s="105">
        <f t="shared" si="129"/>
        <v>937.19293831706864</v>
      </c>
      <c r="AE152" s="5">
        <f t="shared" si="130"/>
        <v>954049.40062440513</v>
      </c>
      <c r="AF152" s="46">
        <f t="shared" si="131"/>
        <v>2341191.8885119986</v>
      </c>
      <c r="AG152" s="67">
        <f t="shared" si="132"/>
        <v>143.69311290198235</v>
      </c>
      <c r="AH152" s="70">
        <v>3054.2438999999999</v>
      </c>
      <c r="AI152" s="40">
        <f t="shared" si="133"/>
        <v>3.2525208862431562E-3</v>
      </c>
      <c r="AJ152" s="5">
        <f t="shared" si="134"/>
        <v>557474.67728163057</v>
      </c>
      <c r="AK152" s="46">
        <f t="shared" si="135"/>
        <v>557474.67728163057</v>
      </c>
      <c r="AL152" s="5">
        <f t="shared" si="136"/>
        <v>34.21559426021178</v>
      </c>
      <c r="AM152" s="74">
        <v>1809.5833333333333</v>
      </c>
      <c r="AN152" s="44">
        <f t="shared" si="137"/>
        <v>2.0131057526215804E-3</v>
      </c>
      <c r="AO152" s="5">
        <f t="shared" si="138"/>
        <v>57505.035157140919</v>
      </c>
      <c r="AP152" s="108">
        <v>16.333333333333332</v>
      </c>
      <c r="AQ152" s="77">
        <f t="shared" si="139"/>
        <v>1.8498244554343321E-3</v>
      </c>
      <c r="AR152" s="32">
        <f t="shared" si="140"/>
        <v>158527.8507637888</v>
      </c>
      <c r="AS152" s="36">
        <v>110.91666666666667</v>
      </c>
      <c r="AT152" s="81">
        <f t="shared" si="141"/>
        <v>1.9925060216795421E-3</v>
      </c>
      <c r="AU152" s="6">
        <f t="shared" si="142"/>
        <v>227672.09561556744</v>
      </c>
      <c r="AV152" s="110">
        <v>19.416666666666668</v>
      </c>
      <c r="AW152" s="77">
        <f t="shared" si="143"/>
        <v>5.168306377793581E-4</v>
      </c>
      <c r="AX152" s="73">
        <f t="shared" si="144"/>
        <v>59055.236521880608</v>
      </c>
      <c r="AY152" s="86">
        <v>206</v>
      </c>
      <c r="AZ152" s="77">
        <f t="shared" si="145"/>
        <v>2.2225818633004263E-3</v>
      </c>
      <c r="BA152" s="73">
        <f t="shared" si="146"/>
        <v>190472.73642669254</v>
      </c>
      <c r="BB152" s="46">
        <f t="shared" si="147"/>
        <v>693232.95448507031</v>
      </c>
      <c r="BC152" s="67">
        <f t="shared" si="148"/>
        <v>42.547901214329485</v>
      </c>
      <c r="BD152" s="93">
        <f t="shared" si="149"/>
        <v>3886697.1643001582</v>
      </c>
      <c r="BE152" s="1">
        <v>2052669</v>
      </c>
      <c r="BF152" s="1">
        <f t="shared" si="150"/>
        <v>0</v>
      </c>
      <c r="BG152" s="1">
        <f t="shared" si="151"/>
        <v>1834028.1643001582</v>
      </c>
      <c r="BH152" s="87">
        <f t="shared" si="152"/>
        <v>1.3250698796998292E-3</v>
      </c>
      <c r="BI152" s="1">
        <f t="shared" si="153"/>
        <v>-661.80736480593771</v>
      </c>
      <c r="BJ152" s="93">
        <f t="shared" si="154"/>
        <v>3886035.3569353521</v>
      </c>
      <c r="BK152" s="91">
        <v>7.5</v>
      </c>
      <c r="BL152" s="5">
        <f t="shared" si="155"/>
        <v>0</v>
      </c>
      <c r="BM152" s="139">
        <v>877</v>
      </c>
      <c r="BN152" s="32">
        <f t="shared" si="156"/>
        <v>0</v>
      </c>
      <c r="BO152" s="46">
        <f t="shared" si="157"/>
        <v>3886035.3569353521</v>
      </c>
      <c r="BP152" s="5">
        <f t="shared" si="158"/>
        <v>3886035.3569353521</v>
      </c>
      <c r="BQ152" s="96">
        <f t="shared" si="159"/>
        <v>1.3799324888654392E-3</v>
      </c>
      <c r="BR152" s="67">
        <f t="shared" si="160"/>
        <v>8126.3776790785314</v>
      </c>
      <c r="BS152" s="97">
        <f t="shared" si="162"/>
        <v>3894162</v>
      </c>
      <c r="BT152" s="99">
        <f t="shared" si="161"/>
        <v>239.00828576689375</v>
      </c>
    </row>
    <row r="153" spans="1:72" ht="15.6" x14ac:dyDescent="0.3">
      <c r="A153" s="3" t="s">
        <v>512</v>
      </c>
      <c r="B153" s="13" t="s">
        <v>213</v>
      </c>
      <c r="C153" s="36">
        <v>12371</v>
      </c>
      <c r="D153" s="25">
        <v>0</v>
      </c>
      <c r="E153" s="28">
        <v>0</v>
      </c>
      <c r="F153" s="4">
        <v>0</v>
      </c>
      <c r="G153" s="28">
        <v>0</v>
      </c>
      <c r="H153" s="28">
        <v>0</v>
      </c>
      <c r="I153" s="4">
        <v>0</v>
      </c>
      <c r="J153" s="28">
        <f t="shared" si="114"/>
        <v>0</v>
      </c>
      <c r="K153" s="49">
        <f t="shared" si="115"/>
        <v>0</v>
      </c>
      <c r="L153" s="39">
        <v>3231</v>
      </c>
      <c r="M153" s="40">
        <f t="shared" si="116"/>
        <v>1.039703747181119E-3</v>
      </c>
      <c r="N153" s="1">
        <f t="shared" si="117"/>
        <v>118800.91119652042</v>
      </c>
      <c r="O153" s="43">
        <v>0</v>
      </c>
      <c r="P153" s="43">
        <v>122</v>
      </c>
      <c r="Q153" s="43">
        <f t="shared" si="118"/>
        <v>61</v>
      </c>
      <c r="R153" s="44">
        <f t="shared" si="119"/>
        <v>6.5123419556029099E-5</v>
      </c>
      <c r="S153" s="32">
        <f t="shared" si="120"/>
        <v>7441.2750790459531</v>
      </c>
      <c r="T153" s="46">
        <f t="shared" si="121"/>
        <v>126242.18627556638</v>
      </c>
      <c r="U153" s="5">
        <f t="shared" si="122"/>
        <v>10.204687274720424</v>
      </c>
      <c r="V153" s="59">
        <v>64264097.450000003</v>
      </c>
      <c r="W153" s="58">
        <f t="shared" si="123"/>
        <v>2.3814485392729963</v>
      </c>
      <c r="X153" s="44">
        <f t="shared" si="124"/>
        <v>1.4610348255189995E-3</v>
      </c>
      <c r="Y153" s="100">
        <f t="shared" si="125"/>
        <v>5194.7374868644411</v>
      </c>
      <c r="Z153" s="32">
        <f t="shared" si="126"/>
        <v>792989.0770613699</v>
      </c>
      <c r="AA153" s="63">
        <v>12136466.925000001</v>
      </c>
      <c r="AB153" s="58">
        <f t="shared" si="127"/>
        <v>12.610065346509399</v>
      </c>
      <c r="AC153" s="58">
        <f t="shared" si="128"/>
        <v>2.1629612254724989E-3</v>
      </c>
      <c r="AD153" s="105">
        <f t="shared" si="129"/>
        <v>981.04170438929759</v>
      </c>
      <c r="AE153" s="5">
        <f t="shared" si="130"/>
        <v>692016.02290986595</v>
      </c>
      <c r="AF153" s="46">
        <f t="shared" si="131"/>
        <v>1485005.0999712357</v>
      </c>
      <c r="AG153" s="67">
        <f t="shared" si="132"/>
        <v>120.03921267247884</v>
      </c>
      <c r="AH153" s="70">
        <v>2319.1565999999998</v>
      </c>
      <c r="AI153" s="40">
        <f t="shared" si="133"/>
        <v>2.4697128084527446E-3</v>
      </c>
      <c r="AJ153" s="5">
        <f t="shared" si="134"/>
        <v>423303.15439135802</v>
      </c>
      <c r="AK153" s="46">
        <f t="shared" si="135"/>
        <v>423303.15439135802</v>
      </c>
      <c r="AL153" s="5">
        <f t="shared" si="136"/>
        <v>34.217375668204511</v>
      </c>
      <c r="AM153" s="74">
        <v>1257.25</v>
      </c>
      <c r="AN153" s="44">
        <f t="shared" si="137"/>
        <v>1.3986519221644849E-3</v>
      </c>
      <c r="AO153" s="5">
        <f t="shared" si="138"/>
        <v>39952.957191608803</v>
      </c>
      <c r="AP153" s="108">
        <v>5.333333333333333</v>
      </c>
      <c r="AQ153" s="77">
        <f t="shared" si="139"/>
        <v>6.0402431197855734E-4</v>
      </c>
      <c r="AR153" s="32">
        <f t="shared" si="140"/>
        <v>51764.196167767768</v>
      </c>
      <c r="AS153" s="36">
        <v>57.166666666666664</v>
      </c>
      <c r="AT153" s="81">
        <f t="shared" si="141"/>
        <v>1.0269414957717249E-3</v>
      </c>
      <c r="AU153" s="6">
        <f t="shared" si="142"/>
        <v>117342.64281914294</v>
      </c>
      <c r="AV153" s="110">
        <v>32.75</v>
      </c>
      <c r="AW153" s="77">
        <f t="shared" si="143"/>
        <v>8.7173579676947516E-4</v>
      </c>
      <c r="AX153" s="73">
        <f t="shared" si="144"/>
        <v>99608.188639910193</v>
      </c>
      <c r="AY153" s="86">
        <v>59</v>
      </c>
      <c r="AZ153" s="77">
        <f t="shared" si="145"/>
        <v>6.3656470842099586E-4</v>
      </c>
      <c r="BA153" s="73">
        <f t="shared" si="146"/>
        <v>54552.871112499321</v>
      </c>
      <c r="BB153" s="46">
        <f t="shared" si="147"/>
        <v>363220.85593092901</v>
      </c>
      <c r="BC153" s="67">
        <f t="shared" si="148"/>
        <v>29.360670595014874</v>
      </c>
      <c r="BD153" s="93">
        <f t="shared" si="149"/>
        <v>2397771.2965690894</v>
      </c>
      <c r="BE153" s="1">
        <v>1415231</v>
      </c>
      <c r="BF153" s="1">
        <f t="shared" si="150"/>
        <v>0</v>
      </c>
      <c r="BG153" s="1">
        <f t="shared" si="151"/>
        <v>982540.29656908941</v>
      </c>
      <c r="BH153" s="87">
        <f t="shared" si="152"/>
        <v>7.0987707709049244E-4</v>
      </c>
      <c r="BI153" s="1">
        <f t="shared" si="153"/>
        <v>-354.5487561998055</v>
      </c>
      <c r="BJ153" s="93">
        <f t="shared" si="154"/>
        <v>2397416.7478128895</v>
      </c>
      <c r="BK153" s="91">
        <v>7.8</v>
      </c>
      <c r="BL153" s="5">
        <f t="shared" si="155"/>
        <v>0</v>
      </c>
      <c r="BM153" s="139">
        <v>787</v>
      </c>
      <c r="BN153" s="32">
        <f t="shared" si="156"/>
        <v>0</v>
      </c>
      <c r="BO153" s="46">
        <f t="shared" si="157"/>
        <v>2397416.7478128895</v>
      </c>
      <c r="BP153" s="5">
        <f t="shared" si="158"/>
        <v>2397416.7478128895</v>
      </c>
      <c r="BQ153" s="96">
        <f t="shared" si="159"/>
        <v>8.5132350989882257E-4</v>
      </c>
      <c r="BR153" s="67">
        <f t="shared" si="160"/>
        <v>5013.4165434459828</v>
      </c>
      <c r="BS153" s="97">
        <f t="shared" si="162"/>
        <v>2402430</v>
      </c>
      <c r="BT153" s="99">
        <f t="shared" si="161"/>
        <v>194.19852881739553</v>
      </c>
    </row>
    <row r="154" spans="1:72" ht="15.6" x14ac:dyDescent="0.3">
      <c r="A154" s="2" t="s">
        <v>588</v>
      </c>
      <c r="B154" s="13" t="s">
        <v>291</v>
      </c>
      <c r="C154" s="36">
        <v>25922</v>
      </c>
      <c r="D154" s="25">
        <v>0</v>
      </c>
      <c r="E154" s="28">
        <v>0</v>
      </c>
      <c r="F154" s="4">
        <v>0</v>
      </c>
      <c r="G154" s="28">
        <v>0</v>
      </c>
      <c r="H154" s="28">
        <v>0</v>
      </c>
      <c r="I154" s="4">
        <v>0</v>
      </c>
      <c r="J154" s="28">
        <f t="shared" si="114"/>
        <v>0</v>
      </c>
      <c r="K154" s="49">
        <f t="shared" si="115"/>
        <v>0</v>
      </c>
      <c r="L154" s="39">
        <v>8239</v>
      </c>
      <c r="M154" s="40">
        <f t="shared" si="116"/>
        <v>2.6512284658078734E-3</v>
      </c>
      <c r="N154" s="1">
        <f t="shared" si="117"/>
        <v>302940.48509691481</v>
      </c>
      <c r="O154" s="43">
        <v>1553</v>
      </c>
      <c r="P154" s="43">
        <v>1246</v>
      </c>
      <c r="Q154" s="43">
        <f t="shared" si="118"/>
        <v>2176</v>
      </c>
      <c r="R154" s="44">
        <f t="shared" si="119"/>
        <v>2.3230911631790052E-3</v>
      </c>
      <c r="S154" s="32">
        <f t="shared" si="120"/>
        <v>265446.14052465564</v>
      </c>
      <c r="T154" s="46">
        <f t="shared" si="121"/>
        <v>568386.62562157051</v>
      </c>
      <c r="U154" s="5">
        <f t="shared" si="122"/>
        <v>21.926804475795482</v>
      </c>
      <c r="V154" s="59">
        <v>74737472.560000002</v>
      </c>
      <c r="W154" s="58">
        <f t="shared" si="123"/>
        <v>8.9908055622372256</v>
      </c>
      <c r="X154" s="44">
        <f t="shared" si="124"/>
        <v>5.5159201718079573E-3</v>
      </c>
      <c r="Y154" s="100">
        <f t="shared" si="125"/>
        <v>2883.1676784198753</v>
      </c>
      <c r="Z154" s="32">
        <f t="shared" si="126"/>
        <v>2993812.583921398</v>
      </c>
      <c r="AA154" s="63">
        <v>31083324.101999998</v>
      </c>
      <c r="AB154" s="58">
        <f t="shared" si="127"/>
        <v>21.617703492554217</v>
      </c>
      <c r="AC154" s="58">
        <f t="shared" si="128"/>
        <v>3.7080104783992554E-3</v>
      </c>
      <c r="AD154" s="105">
        <f t="shared" si="129"/>
        <v>1199.1097948460765</v>
      </c>
      <c r="AE154" s="5">
        <f t="shared" si="130"/>
        <v>1186337.8011362264</v>
      </c>
      <c r="AF154" s="46">
        <f t="shared" si="131"/>
        <v>4180150.3850576244</v>
      </c>
      <c r="AG154" s="67">
        <f t="shared" si="132"/>
        <v>161.25879118345901</v>
      </c>
      <c r="AH154" s="70">
        <v>3922.3312999999998</v>
      </c>
      <c r="AI154" s="40">
        <f t="shared" si="133"/>
        <v>4.1769632333603975E-3</v>
      </c>
      <c r="AJ154" s="5">
        <f t="shared" si="134"/>
        <v>715921.99158002366</v>
      </c>
      <c r="AK154" s="46">
        <f t="shared" si="135"/>
        <v>715921.99158002366</v>
      </c>
      <c r="AL154" s="5">
        <f t="shared" si="136"/>
        <v>27.618316163105611</v>
      </c>
      <c r="AM154" s="74">
        <v>3514.8611111111113</v>
      </c>
      <c r="AN154" s="44">
        <f t="shared" si="137"/>
        <v>3.9101747856009166E-3</v>
      </c>
      <c r="AO154" s="5">
        <f t="shared" si="138"/>
        <v>111695.44283688429</v>
      </c>
      <c r="AP154" s="108">
        <v>20.666666666666668</v>
      </c>
      <c r="AQ154" s="77">
        <f t="shared" si="139"/>
        <v>2.3405942089169103E-3</v>
      </c>
      <c r="AR154" s="32">
        <f t="shared" si="140"/>
        <v>200586.26015010013</v>
      </c>
      <c r="AS154" s="36">
        <v>230.83333333333334</v>
      </c>
      <c r="AT154" s="81">
        <f t="shared" si="141"/>
        <v>4.1466879639762075E-3</v>
      </c>
      <c r="AU154" s="6">
        <f t="shared" si="142"/>
        <v>473817.96007146646</v>
      </c>
      <c r="AV154" s="110">
        <v>90.138888888888886</v>
      </c>
      <c r="AW154" s="77">
        <f t="shared" si="143"/>
        <v>2.3993067519227709E-3</v>
      </c>
      <c r="AX154" s="73">
        <f t="shared" si="144"/>
        <v>274154.85338126257</v>
      </c>
      <c r="AY154" s="86">
        <v>196</v>
      </c>
      <c r="AZ154" s="77">
        <f t="shared" si="145"/>
        <v>2.1146895398392405E-3</v>
      </c>
      <c r="BA154" s="73">
        <f t="shared" si="146"/>
        <v>181226.48708559095</v>
      </c>
      <c r="BB154" s="46">
        <f t="shared" si="147"/>
        <v>1241481.0035253046</v>
      </c>
      <c r="BC154" s="67">
        <f t="shared" si="148"/>
        <v>47.892948210990845</v>
      </c>
      <c r="BD154" s="93">
        <f t="shared" si="149"/>
        <v>6705940.0057845227</v>
      </c>
      <c r="BE154" s="1">
        <v>3355540</v>
      </c>
      <c r="BF154" s="1">
        <f t="shared" si="150"/>
        <v>0</v>
      </c>
      <c r="BG154" s="1">
        <f t="shared" si="151"/>
        <v>3350400.0057845227</v>
      </c>
      <c r="BH154" s="87">
        <f t="shared" si="152"/>
        <v>2.4206357454195733E-3</v>
      </c>
      <c r="BI154" s="1">
        <f t="shared" si="153"/>
        <v>-1208.9887396686488</v>
      </c>
      <c r="BJ154" s="93">
        <f t="shared" si="154"/>
        <v>6704731.0170448544</v>
      </c>
      <c r="BK154" s="91">
        <v>6.9</v>
      </c>
      <c r="BL154" s="5">
        <f t="shared" si="155"/>
        <v>0</v>
      </c>
      <c r="BM154" s="139">
        <v>756</v>
      </c>
      <c r="BN154" s="32">
        <f t="shared" si="156"/>
        <v>0</v>
      </c>
      <c r="BO154" s="46">
        <f t="shared" si="157"/>
        <v>6704731.0170448544</v>
      </c>
      <c r="BP154" s="5">
        <f t="shared" si="158"/>
        <v>6704731.0170448544</v>
      </c>
      <c r="BQ154" s="96">
        <f t="shared" si="159"/>
        <v>2.3808522850961621E-3</v>
      </c>
      <c r="BR154" s="67">
        <f t="shared" si="160"/>
        <v>14020.761901689824</v>
      </c>
      <c r="BS154" s="97">
        <f t="shared" si="162"/>
        <v>6718752</v>
      </c>
      <c r="BT154" s="99">
        <f t="shared" si="161"/>
        <v>259.19111179692925</v>
      </c>
    </row>
    <row r="155" spans="1:72" ht="15.6" x14ac:dyDescent="0.3">
      <c r="A155" s="2" t="s">
        <v>421</v>
      </c>
      <c r="B155" s="13" t="s">
        <v>122</v>
      </c>
      <c r="C155" s="36">
        <v>16051</v>
      </c>
      <c r="D155" s="25">
        <v>0</v>
      </c>
      <c r="E155" s="28">
        <v>0</v>
      </c>
      <c r="F155" s="4">
        <v>0</v>
      </c>
      <c r="G155" s="28">
        <v>0</v>
      </c>
      <c r="H155" s="28">
        <v>0</v>
      </c>
      <c r="I155" s="4">
        <v>0</v>
      </c>
      <c r="J155" s="28">
        <f t="shared" si="114"/>
        <v>0</v>
      </c>
      <c r="K155" s="49">
        <f t="shared" si="115"/>
        <v>0</v>
      </c>
      <c r="L155" s="39">
        <v>3431</v>
      </c>
      <c r="M155" s="40">
        <f t="shared" si="116"/>
        <v>1.1040617631007177E-3</v>
      </c>
      <c r="N155" s="1">
        <f t="shared" si="117"/>
        <v>126154.72804557771</v>
      </c>
      <c r="O155" s="43">
        <v>1142</v>
      </c>
      <c r="P155" s="43">
        <v>421.5</v>
      </c>
      <c r="Q155" s="43">
        <f t="shared" si="118"/>
        <v>1352.75</v>
      </c>
      <c r="R155" s="44">
        <f t="shared" si="119"/>
        <v>1.4441918984330877E-3</v>
      </c>
      <c r="S155" s="32">
        <f t="shared" si="120"/>
        <v>165019.42398654774</v>
      </c>
      <c r="T155" s="46">
        <f t="shared" si="121"/>
        <v>291174.15203212545</v>
      </c>
      <c r="U155" s="5">
        <f t="shared" si="122"/>
        <v>18.140561462346611</v>
      </c>
      <c r="V155" s="59">
        <v>71320979.559999987</v>
      </c>
      <c r="W155" s="58">
        <f t="shared" si="123"/>
        <v>3.6123256100718653</v>
      </c>
      <c r="X155" s="44">
        <f t="shared" si="124"/>
        <v>2.2161862540352592E-3</v>
      </c>
      <c r="Y155" s="100">
        <f t="shared" si="125"/>
        <v>4443.3978917201412</v>
      </c>
      <c r="Z155" s="32">
        <f t="shared" si="126"/>
        <v>1202853.9371463882</v>
      </c>
      <c r="AA155" s="63">
        <v>13956889.923</v>
      </c>
      <c r="AB155" s="58">
        <f t="shared" si="127"/>
        <v>18.459313100652587</v>
      </c>
      <c r="AC155" s="58">
        <f t="shared" si="128"/>
        <v>3.1662626154923324E-3</v>
      </c>
      <c r="AD155" s="105">
        <f t="shared" si="129"/>
        <v>869.53398062426015</v>
      </c>
      <c r="AE155" s="5">
        <f t="shared" si="130"/>
        <v>1013011.4386042899</v>
      </c>
      <c r="AF155" s="46">
        <f t="shared" si="131"/>
        <v>2215865.3757506781</v>
      </c>
      <c r="AG155" s="67">
        <f t="shared" si="132"/>
        <v>138.05154667937686</v>
      </c>
      <c r="AH155" s="70">
        <v>4364.3428000000004</v>
      </c>
      <c r="AI155" s="40">
        <f t="shared" si="133"/>
        <v>4.6476694646832035E-3</v>
      </c>
      <c r="AJ155" s="5">
        <f t="shared" si="134"/>
        <v>796599.96831831546</v>
      </c>
      <c r="AK155" s="46">
        <f t="shared" si="135"/>
        <v>796599.96831831546</v>
      </c>
      <c r="AL155" s="5">
        <f t="shared" si="136"/>
        <v>49.629304611445733</v>
      </c>
      <c r="AM155" s="74">
        <v>1826.7222222222222</v>
      </c>
      <c r="AN155" s="44">
        <f t="shared" si="137"/>
        <v>2.0321722389116644E-3</v>
      </c>
      <c r="AO155" s="5">
        <f t="shared" si="138"/>
        <v>58049.675677395062</v>
      </c>
      <c r="AP155" s="108">
        <v>17.666666666666668</v>
      </c>
      <c r="AQ155" s="77">
        <f t="shared" si="139"/>
        <v>2.0008305334289714E-3</v>
      </c>
      <c r="AR155" s="32">
        <f t="shared" si="140"/>
        <v>171468.89980573073</v>
      </c>
      <c r="AS155" s="36">
        <v>118.75</v>
      </c>
      <c r="AT155" s="81">
        <f t="shared" si="141"/>
        <v>2.133223952587038E-3</v>
      </c>
      <c r="AU155" s="6">
        <f t="shared" si="142"/>
        <v>243751.11664326343</v>
      </c>
      <c r="AV155" s="110">
        <v>67.277777777777771</v>
      </c>
      <c r="AW155" s="77">
        <f t="shared" si="143"/>
        <v>1.7907922814042992E-3</v>
      </c>
      <c r="AX155" s="73">
        <f t="shared" si="144"/>
        <v>204623.43756222434</v>
      </c>
      <c r="AY155" s="86">
        <v>206</v>
      </c>
      <c r="AZ155" s="77">
        <f t="shared" si="145"/>
        <v>2.2225818633004263E-3</v>
      </c>
      <c r="BA155" s="73">
        <f t="shared" si="146"/>
        <v>190472.73642669254</v>
      </c>
      <c r="BB155" s="46">
        <f t="shared" si="147"/>
        <v>868365.86611530615</v>
      </c>
      <c r="BC155" s="67">
        <f t="shared" si="148"/>
        <v>54.100421538552496</v>
      </c>
      <c r="BD155" s="93">
        <f t="shared" si="149"/>
        <v>4172005.3622164247</v>
      </c>
      <c r="BE155" s="1">
        <v>1900367</v>
      </c>
      <c r="BF155" s="1">
        <f t="shared" si="150"/>
        <v>0</v>
      </c>
      <c r="BG155" s="1">
        <f t="shared" si="151"/>
        <v>2271638.3622164247</v>
      </c>
      <c r="BH155" s="87">
        <f t="shared" si="152"/>
        <v>1.6412395566958171E-3</v>
      </c>
      <c r="BI155" s="1">
        <f t="shared" si="153"/>
        <v>-819.71859950373323</v>
      </c>
      <c r="BJ155" s="93">
        <f t="shared" si="154"/>
        <v>4171185.6436169208</v>
      </c>
      <c r="BK155" s="91">
        <v>7.9</v>
      </c>
      <c r="BL155" s="5">
        <f t="shared" si="155"/>
        <v>0</v>
      </c>
      <c r="BM155" s="139">
        <v>945</v>
      </c>
      <c r="BN155" s="32">
        <f t="shared" si="156"/>
        <v>0</v>
      </c>
      <c r="BO155" s="46">
        <f t="shared" si="157"/>
        <v>4171185.6436169208</v>
      </c>
      <c r="BP155" s="5">
        <f t="shared" si="158"/>
        <v>4171185.6436169208</v>
      </c>
      <c r="BQ155" s="96">
        <f t="shared" si="159"/>
        <v>1.4811894535245328E-3</v>
      </c>
      <c r="BR155" s="67">
        <f t="shared" si="160"/>
        <v>8722.6766604391614</v>
      </c>
      <c r="BS155" s="97">
        <f t="shared" si="162"/>
        <v>4179908</v>
      </c>
      <c r="BT155" s="99">
        <f t="shared" si="161"/>
        <v>260.41417980188152</v>
      </c>
    </row>
    <row r="156" spans="1:72" ht="15.6" x14ac:dyDescent="0.3">
      <c r="A156" s="2" t="s">
        <v>455</v>
      </c>
      <c r="B156" s="13" t="s">
        <v>156</v>
      </c>
      <c r="C156" s="36">
        <v>7843</v>
      </c>
      <c r="D156" s="25">
        <v>0</v>
      </c>
      <c r="E156" s="28">
        <v>0</v>
      </c>
      <c r="F156" s="4">
        <v>0</v>
      </c>
      <c r="G156" s="28">
        <v>0</v>
      </c>
      <c r="H156" s="28">
        <v>0</v>
      </c>
      <c r="I156" s="4">
        <v>0</v>
      </c>
      <c r="J156" s="28">
        <f t="shared" si="114"/>
        <v>0</v>
      </c>
      <c r="K156" s="49">
        <f t="shared" si="115"/>
        <v>0</v>
      </c>
      <c r="L156" s="39">
        <v>3219</v>
      </c>
      <c r="M156" s="40">
        <f t="shared" si="116"/>
        <v>1.0358422662259429E-3</v>
      </c>
      <c r="N156" s="1">
        <f t="shared" si="117"/>
        <v>118359.68218557697</v>
      </c>
      <c r="O156" s="43">
        <v>0</v>
      </c>
      <c r="P156" s="43">
        <v>199.5</v>
      </c>
      <c r="Q156" s="43">
        <f t="shared" si="118"/>
        <v>99.75</v>
      </c>
      <c r="R156" s="44">
        <f t="shared" si="119"/>
        <v>1.064928049297361E-4</v>
      </c>
      <c r="S156" s="32">
        <f t="shared" si="120"/>
        <v>12168.314575980881</v>
      </c>
      <c r="T156" s="46">
        <f t="shared" si="121"/>
        <v>130527.99676155785</v>
      </c>
      <c r="U156" s="5">
        <f t="shared" si="122"/>
        <v>16.642610832788201</v>
      </c>
      <c r="V156" s="59">
        <v>26448127.210000001</v>
      </c>
      <c r="W156" s="58">
        <f t="shared" si="123"/>
        <v>2.3257846769862085</v>
      </c>
      <c r="X156" s="44">
        <f t="shared" si="124"/>
        <v>1.4268846685944591E-3</v>
      </c>
      <c r="Y156" s="100">
        <f t="shared" si="125"/>
        <v>3372.1952326915721</v>
      </c>
      <c r="Z156" s="32">
        <f t="shared" si="126"/>
        <v>774453.78895728756</v>
      </c>
      <c r="AA156" s="63">
        <v>7460521.3619999997</v>
      </c>
      <c r="AB156" s="58">
        <f t="shared" si="127"/>
        <v>8.2450871749142518</v>
      </c>
      <c r="AC156" s="58">
        <f t="shared" si="128"/>
        <v>1.4142515022665368E-3</v>
      </c>
      <c r="AD156" s="105">
        <f t="shared" si="129"/>
        <v>951.23312023460403</v>
      </c>
      <c r="AE156" s="5">
        <f t="shared" si="130"/>
        <v>452474.45421912189</v>
      </c>
      <c r="AF156" s="46">
        <f t="shared" si="131"/>
        <v>1226928.2431764095</v>
      </c>
      <c r="AG156" s="67">
        <f t="shared" si="132"/>
        <v>156.43608863654336</v>
      </c>
      <c r="AH156" s="70">
        <v>4396.7552999999998</v>
      </c>
      <c r="AI156" s="40">
        <f t="shared" si="133"/>
        <v>4.6821861361334939E-3</v>
      </c>
      <c r="AJ156" s="5">
        <f t="shared" si="134"/>
        <v>802516.04724619363</v>
      </c>
      <c r="AK156" s="46">
        <f t="shared" si="135"/>
        <v>802516.04724619363</v>
      </c>
      <c r="AL156" s="5">
        <f t="shared" si="136"/>
        <v>102.32258666915639</v>
      </c>
      <c r="AM156" s="74">
        <v>1322.9722222222222</v>
      </c>
      <c r="AN156" s="44">
        <f t="shared" si="137"/>
        <v>1.4717658712120349E-3</v>
      </c>
      <c r="AO156" s="5">
        <f t="shared" si="138"/>
        <v>42041.481455662761</v>
      </c>
      <c r="AP156" s="108">
        <v>5.333333333333333</v>
      </c>
      <c r="AQ156" s="77">
        <f t="shared" si="139"/>
        <v>6.0402431197855734E-4</v>
      </c>
      <c r="AR156" s="32">
        <f t="shared" si="140"/>
        <v>51764.196167767768</v>
      </c>
      <c r="AS156" s="36">
        <v>37.083333333333336</v>
      </c>
      <c r="AT156" s="81">
        <f t="shared" si="141"/>
        <v>6.6616467291314525E-4</v>
      </c>
      <c r="AU156" s="6">
        <f t="shared" si="142"/>
        <v>76118.769758773502</v>
      </c>
      <c r="AV156" s="110">
        <v>20.027777777777779</v>
      </c>
      <c r="AW156" s="77">
        <f t="shared" si="143"/>
        <v>5.3309712423307181E-4</v>
      </c>
      <c r="AX156" s="73">
        <f t="shared" si="144"/>
        <v>60913.913493956963</v>
      </c>
      <c r="AY156" s="86">
        <v>27</v>
      </c>
      <c r="AZ156" s="77">
        <f t="shared" si="145"/>
        <v>2.9130927334520147E-4</v>
      </c>
      <c r="BA156" s="73">
        <f t="shared" si="146"/>
        <v>24964.873220974263</v>
      </c>
      <c r="BB156" s="46">
        <f t="shared" si="147"/>
        <v>255803.23409713525</v>
      </c>
      <c r="BC156" s="67">
        <f t="shared" si="148"/>
        <v>32.615483118339313</v>
      </c>
      <c r="BD156" s="93">
        <f t="shared" si="149"/>
        <v>2415775.5212812964</v>
      </c>
      <c r="BE156" s="1">
        <v>1113826</v>
      </c>
      <c r="BF156" s="1">
        <f t="shared" si="150"/>
        <v>0</v>
      </c>
      <c r="BG156" s="1">
        <f t="shared" si="151"/>
        <v>1301949.5212812964</v>
      </c>
      <c r="BH156" s="87">
        <f t="shared" si="152"/>
        <v>9.4064754790598444E-4</v>
      </c>
      <c r="BI156" s="1">
        <f t="shared" si="153"/>
        <v>-469.80727916919301</v>
      </c>
      <c r="BJ156" s="93">
        <f t="shared" si="154"/>
        <v>2415305.7140021273</v>
      </c>
      <c r="BK156" s="91">
        <v>8</v>
      </c>
      <c r="BL156" s="5">
        <f t="shared" si="155"/>
        <v>0</v>
      </c>
      <c r="BM156" s="139">
        <v>1196</v>
      </c>
      <c r="BN156" s="32">
        <f t="shared" si="156"/>
        <v>0</v>
      </c>
      <c r="BO156" s="46">
        <f t="shared" si="157"/>
        <v>2415305.7140021273</v>
      </c>
      <c r="BP156" s="5">
        <f t="shared" si="158"/>
        <v>2415305.7140021273</v>
      </c>
      <c r="BQ156" s="96">
        <f t="shared" si="159"/>
        <v>8.5767588793179354E-4</v>
      </c>
      <c r="BR156" s="67">
        <f t="shared" si="160"/>
        <v>5050.8254916899996</v>
      </c>
      <c r="BS156" s="97">
        <f t="shared" si="162"/>
        <v>2420357</v>
      </c>
      <c r="BT156" s="99">
        <f t="shared" si="161"/>
        <v>308.60091801606529</v>
      </c>
    </row>
    <row r="157" spans="1:72" ht="15.6" x14ac:dyDescent="0.3">
      <c r="A157" s="2" t="s">
        <v>513</v>
      </c>
      <c r="B157" s="13" t="s">
        <v>214</v>
      </c>
      <c r="C157" s="36">
        <v>19560</v>
      </c>
      <c r="D157" s="25">
        <v>0</v>
      </c>
      <c r="E157" s="28">
        <v>0</v>
      </c>
      <c r="F157" s="4">
        <v>0</v>
      </c>
      <c r="G157" s="28">
        <v>0</v>
      </c>
      <c r="H157" s="28">
        <v>0</v>
      </c>
      <c r="I157" s="4">
        <v>0</v>
      </c>
      <c r="J157" s="28">
        <f t="shared" si="114"/>
        <v>0</v>
      </c>
      <c r="K157" s="49">
        <f t="shared" si="115"/>
        <v>0</v>
      </c>
      <c r="L157" s="39">
        <v>5553</v>
      </c>
      <c r="M157" s="40">
        <f t="shared" si="116"/>
        <v>1.7869003120076611E-3</v>
      </c>
      <c r="N157" s="1">
        <f t="shared" si="117"/>
        <v>204178.72481407548</v>
      </c>
      <c r="O157" s="43">
        <v>0</v>
      </c>
      <c r="P157" s="43">
        <v>994</v>
      </c>
      <c r="Q157" s="43">
        <f t="shared" si="118"/>
        <v>497</v>
      </c>
      <c r="R157" s="44">
        <f t="shared" si="119"/>
        <v>5.3059572982535176E-4</v>
      </c>
      <c r="S157" s="32">
        <f t="shared" si="120"/>
        <v>60628.093676817021</v>
      </c>
      <c r="T157" s="46">
        <f t="shared" si="121"/>
        <v>264806.81849089253</v>
      </c>
      <c r="U157" s="5">
        <f t="shared" si="122"/>
        <v>13.538180904442358</v>
      </c>
      <c r="V157" s="59">
        <v>85096560.319999993</v>
      </c>
      <c r="W157" s="58">
        <f t="shared" si="123"/>
        <v>4.4959937106891514</v>
      </c>
      <c r="X157" s="44">
        <f t="shared" si="124"/>
        <v>2.7583226252021194E-3</v>
      </c>
      <c r="Y157" s="100">
        <f t="shared" si="125"/>
        <v>4350.5398936605316</v>
      </c>
      <c r="Z157" s="32">
        <f t="shared" si="126"/>
        <v>1497103.0632480152</v>
      </c>
      <c r="AA157" s="63">
        <v>16775124.543</v>
      </c>
      <c r="AB157" s="58">
        <f t="shared" si="127"/>
        <v>22.807198779316987</v>
      </c>
      <c r="AC157" s="58">
        <f t="shared" si="128"/>
        <v>3.9120405220550046E-3</v>
      </c>
      <c r="AD157" s="105">
        <f t="shared" si="129"/>
        <v>857.62395414110426</v>
      </c>
      <c r="AE157" s="5">
        <f t="shared" si="130"/>
        <v>1251615.0043065858</v>
      </c>
      <c r="AF157" s="46">
        <f t="shared" si="131"/>
        <v>2748718.067554601</v>
      </c>
      <c r="AG157" s="67">
        <f t="shared" si="132"/>
        <v>140.52750856618616</v>
      </c>
      <c r="AH157" s="70">
        <v>1859.0986</v>
      </c>
      <c r="AI157" s="40">
        <f t="shared" si="133"/>
        <v>1.9797885251028615E-3</v>
      </c>
      <c r="AJ157" s="5">
        <f t="shared" si="134"/>
        <v>339331.24727521971</v>
      </c>
      <c r="AK157" s="46">
        <f t="shared" si="135"/>
        <v>339331.24727521971</v>
      </c>
      <c r="AL157" s="5">
        <f t="shared" si="136"/>
        <v>17.348223275829227</v>
      </c>
      <c r="AM157" s="74">
        <v>2273.1388888888887</v>
      </c>
      <c r="AN157" s="44">
        <f t="shared" si="137"/>
        <v>2.5287970382114021E-3</v>
      </c>
      <c r="AO157" s="5">
        <f t="shared" si="138"/>
        <v>72235.928191178333</v>
      </c>
      <c r="AP157" s="108">
        <v>17.666666666666668</v>
      </c>
      <c r="AQ157" s="77">
        <f t="shared" si="139"/>
        <v>2.0008305334289714E-3</v>
      </c>
      <c r="AR157" s="32">
        <f t="shared" si="140"/>
        <v>171468.89980573073</v>
      </c>
      <c r="AS157" s="36">
        <v>121.83333333333333</v>
      </c>
      <c r="AT157" s="81">
        <f t="shared" si="141"/>
        <v>2.1886129253910524E-3</v>
      </c>
      <c r="AU157" s="6">
        <f t="shared" si="142"/>
        <v>250080.09300522887</v>
      </c>
      <c r="AV157" s="110">
        <v>27.861111111111111</v>
      </c>
      <c r="AW157" s="77">
        <f t="shared" si="143"/>
        <v>7.4160390513976552E-4</v>
      </c>
      <c r="AX157" s="73">
        <f t="shared" si="144"/>
        <v>84738.772863299338</v>
      </c>
      <c r="AY157" s="86">
        <v>208</v>
      </c>
      <c r="AZ157" s="77">
        <f t="shared" si="145"/>
        <v>2.2441603279926632E-3</v>
      </c>
      <c r="BA157" s="73">
        <f t="shared" si="146"/>
        <v>192321.98629491284</v>
      </c>
      <c r="BB157" s="46">
        <f t="shared" si="147"/>
        <v>770845.68016035005</v>
      </c>
      <c r="BC157" s="67">
        <f t="shared" si="148"/>
        <v>39.409288351756139</v>
      </c>
      <c r="BD157" s="93">
        <f t="shared" si="149"/>
        <v>4123701.8134810636</v>
      </c>
      <c r="BE157" s="1">
        <v>2223299</v>
      </c>
      <c r="BF157" s="1">
        <f t="shared" si="150"/>
        <v>0</v>
      </c>
      <c r="BG157" s="1">
        <f t="shared" si="151"/>
        <v>1900402.8134810636</v>
      </c>
      <c r="BH157" s="87">
        <f t="shared" si="152"/>
        <v>1.3730250038998012E-3</v>
      </c>
      <c r="BI157" s="1">
        <f t="shared" si="153"/>
        <v>-685.75859550096675</v>
      </c>
      <c r="BJ157" s="93">
        <f t="shared" si="154"/>
        <v>4123016.0548855625</v>
      </c>
      <c r="BK157" s="91">
        <v>7.5</v>
      </c>
      <c r="BL157" s="5">
        <f t="shared" si="155"/>
        <v>0</v>
      </c>
      <c r="BM157" s="139">
        <v>1040</v>
      </c>
      <c r="BN157" s="32">
        <f t="shared" si="156"/>
        <v>0</v>
      </c>
      <c r="BO157" s="46">
        <f t="shared" si="157"/>
        <v>4123016.0548855625</v>
      </c>
      <c r="BP157" s="5">
        <f t="shared" si="158"/>
        <v>4123016.0548855625</v>
      </c>
      <c r="BQ157" s="96">
        <f t="shared" si="159"/>
        <v>1.4640844160350877E-3</v>
      </c>
      <c r="BR157" s="67">
        <f t="shared" si="160"/>
        <v>8621.9456493385296</v>
      </c>
      <c r="BS157" s="97">
        <f t="shared" si="162"/>
        <v>4131638</v>
      </c>
      <c r="BT157" s="99">
        <f t="shared" si="161"/>
        <v>211.22893660531696</v>
      </c>
    </row>
    <row r="158" spans="1:72" ht="15.6" x14ac:dyDescent="0.3">
      <c r="A158" s="2" t="s">
        <v>503</v>
      </c>
      <c r="B158" s="13" t="s">
        <v>204</v>
      </c>
      <c r="C158" s="36">
        <v>18980</v>
      </c>
      <c r="D158" s="25">
        <v>0</v>
      </c>
      <c r="E158" s="28">
        <v>0</v>
      </c>
      <c r="F158" s="4">
        <v>0</v>
      </c>
      <c r="G158" s="28">
        <v>0</v>
      </c>
      <c r="H158" s="28">
        <v>0</v>
      </c>
      <c r="I158" s="4">
        <v>0</v>
      </c>
      <c r="J158" s="28">
        <f t="shared" si="114"/>
        <v>0</v>
      </c>
      <c r="K158" s="49">
        <f t="shared" si="115"/>
        <v>0</v>
      </c>
      <c r="L158" s="39">
        <v>4340</v>
      </c>
      <c r="M158" s="40">
        <f t="shared" si="116"/>
        <v>1.3965689454552943E-3</v>
      </c>
      <c r="N158" s="1">
        <f t="shared" si="117"/>
        <v>159577.82562454304</v>
      </c>
      <c r="O158" s="43">
        <v>927</v>
      </c>
      <c r="P158" s="43">
        <v>683.5</v>
      </c>
      <c r="Q158" s="43">
        <f t="shared" si="118"/>
        <v>1268.75</v>
      </c>
      <c r="R158" s="44">
        <f t="shared" si="119"/>
        <v>1.35451374691331E-3</v>
      </c>
      <c r="S158" s="32">
        <f t="shared" si="120"/>
        <v>154772.42223835329</v>
      </c>
      <c r="T158" s="46">
        <f t="shared" si="121"/>
        <v>314350.2478628963</v>
      </c>
      <c r="U158" s="5">
        <f t="shared" si="122"/>
        <v>16.562183765168403</v>
      </c>
      <c r="V158" s="59">
        <v>87533070.209999979</v>
      </c>
      <c r="W158" s="58">
        <f t="shared" si="123"/>
        <v>4.1154777175729098</v>
      </c>
      <c r="X158" s="44">
        <f t="shared" si="124"/>
        <v>2.5248734834543429E-3</v>
      </c>
      <c r="Y158" s="100">
        <f t="shared" si="125"/>
        <v>4611.8582829293982</v>
      </c>
      <c r="Z158" s="32">
        <f t="shared" si="126"/>
        <v>1370396.5561737723</v>
      </c>
      <c r="AA158" s="63">
        <v>16054726.662</v>
      </c>
      <c r="AB158" s="58">
        <f t="shared" si="127"/>
        <v>22.438276750774868</v>
      </c>
      <c r="AC158" s="58">
        <f t="shared" si="128"/>
        <v>3.8487605928054589E-3</v>
      </c>
      <c r="AD158" s="105">
        <f t="shared" si="129"/>
        <v>845.87600958904113</v>
      </c>
      <c r="AE158" s="5">
        <f t="shared" si="130"/>
        <v>1231369.276156872</v>
      </c>
      <c r="AF158" s="46">
        <f t="shared" si="131"/>
        <v>2601765.8323306441</v>
      </c>
      <c r="AG158" s="67">
        <f t="shared" si="132"/>
        <v>137.07933784671465</v>
      </c>
      <c r="AH158" s="70">
        <v>2040.5924</v>
      </c>
      <c r="AI158" s="40">
        <f t="shared" si="133"/>
        <v>2.1730646335445082E-3</v>
      </c>
      <c r="AJ158" s="5">
        <f t="shared" si="134"/>
        <v>372458.33237265307</v>
      </c>
      <c r="AK158" s="46">
        <f t="shared" si="135"/>
        <v>372458.33237265307</v>
      </c>
      <c r="AL158" s="5">
        <f t="shared" si="136"/>
        <v>19.623726679275716</v>
      </c>
      <c r="AM158" s="74">
        <v>2126.5</v>
      </c>
      <c r="AN158" s="44">
        <f t="shared" si="137"/>
        <v>2.3656657884134238E-3</v>
      </c>
      <c r="AO158" s="5">
        <f t="shared" si="138"/>
        <v>67576.02980151611</v>
      </c>
      <c r="AP158" s="108">
        <v>14</v>
      </c>
      <c r="AQ158" s="77">
        <f t="shared" si="139"/>
        <v>1.5855638189437133E-3</v>
      </c>
      <c r="AR158" s="32">
        <f t="shared" si="140"/>
        <v>135881.01494039042</v>
      </c>
      <c r="AS158" s="36">
        <v>114.16666666666667</v>
      </c>
      <c r="AT158" s="81">
        <f t="shared" si="141"/>
        <v>2.0508889930135033E-3</v>
      </c>
      <c r="AU158" s="6">
        <f t="shared" si="142"/>
        <v>234343.1788079094</v>
      </c>
      <c r="AV158" s="110">
        <v>76.5</v>
      </c>
      <c r="AW158" s="77">
        <f t="shared" si="143"/>
        <v>2.0362683497057968E-3</v>
      </c>
      <c r="AX158" s="73">
        <f t="shared" si="144"/>
        <v>232672.56277719478</v>
      </c>
      <c r="AY158" s="86">
        <v>103</v>
      </c>
      <c r="AZ158" s="77">
        <f t="shared" si="145"/>
        <v>1.1112909316502132E-3</v>
      </c>
      <c r="BA158" s="73">
        <f t="shared" si="146"/>
        <v>95236.368213346272</v>
      </c>
      <c r="BB158" s="46">
        <f t="shared" si="147"/>
        <v>765709.15454035695</v>
      </c>
      <c r="BC158" s="67">
        <f t="shared" si="148"/>
        <v>40.342948079049364</v>
      </c>
      <c r="BD158" s="93">
        <f t="shared" si="149"/>
        <v>4054283.5671065506</v>
      </c>
      <c r="BE158" s="1">
        <v>2181572</v>
      </c>
      <c r="BF158" s="1">
        <f t="shared" si="150"/>
        <v>0</v>
      </c>
      <c r="BG158" s="1">
        <f t="shared" si="151"/>
        <v>1872711.5671065506</v>
      </c>
      <c r="BH158" s="87">
        <f t="shared" si="152"/>
        <v>1.3530183119544702E-3</v>
      </c>
      <c r="BI158" s="1">
        <f t="shared" si="153"/>
        <v>-675.7662348883905</v>
      </c>
      <c r="BJ158" s="93">
        <f t="shared" si="154"/>
        <v>4053607.8008716623</v>
      </c>
      <c r="BK158" s="91">
        <v>7.9</v>
      </c>
      <c r="BL158" s="5">
        <f t="shared" si="155"/>
        <v>0</v>
      </c>
      <c r="BM158" s="139">
        <v>945</v>
      </c>
      <c r="BN158" s="32">
        <f t="shared" si="156"/>
        <v>0</v>
      </c>
      <c r="BO158" s="46">
        <f t="shared" si="157"/>
        <v>4053607.8008716623</v>
      </c>
      <c r="BP158" s="5">
        <f t="shared" si="158"/>
        <v>4053607.8008716623</v>
      </c>
      <c r="BQ158" s="96">
        <f t="shared" si="159"/>
        <v>1.4394375212150828E-3</v>
      </c>
      <c r="BR158" s="67">
        <f t="shared" si="160"/>
        <v>8476.8008849822963</v>
      </c>
      <c r="BS158" s="97">
        <f t="shared" si="162"/>
        <v>4062085</v>
      </c>
      <c r="BT158" s="99">
        <f t="shared" si="161"/>
        <v>214.01923076923077</v>
      </c>
    </row>
    <row r="159" spans="1:72" ht="15.6" x14ac:dyDescent="0.3">
      <c r="A159" s="2" t="s">
        <v>479</v>
      </c>
      <c r="B159" s="13" t="s">
        <v>180</v>
      </c>
      <c r="C159" s="36">
        <v>9715</v>
      </c>
      <c r="D159" s="25">
        <v>0</v>
      </c>
      <c r="E159" s="28">
        <v>0</v>
      </c>
      <c r="F159" s="4">
        <v>0</v>
      </c>
      <c r="G159" s="28">
        <v>0</v>
      </c>
      <c r="H159" s="28">
        <v>0</v>
      </c>
      <c r="I159" s="4">
        <v>0</v>
      </c>
      <c r="J159" s="28">
        <f t="shared" si="114"/>
        <v>0</v>
      </c>
      <c r="K159" s="49">
        <f t="shared" si="115"/>
        <v>0</v>
      </c>
      <c r="L159" s="39">
        <v>2911</v>
      </c>
      <c r="M159" s="40">
        <f t="shared" si="116"/>
        <v>9.367309217097608E-4</v>
      </c>
      <c r="N159" s="1">
        <f t="shared" si="117"/>
        <v>107034.80423802877</v>
      </c>
      <c r="O159" s="43">
        <v>0</v>
      </c>
      <c r="P159" s="43">
        <v>427</v>
      </c>
      <c r="Q159" s="43">
        <f t="shared" si="118"/>
        <v>213.5</v>
      </c>
      <c r="R159" s="44">
        <f t="shared" si="119"/>
        <v>2.2793196844610183E-4</v>
      </c>
      <c r="S159" s="32">
        <f t="shared" si="120"/>
        <v>26044.462776660836</v>
      </c>
      <c r="T159" s="46">
        <f t="shared" si="121"/>
        <v>133079.2670146896</v>
      </c>
      <c r="U159" s="5">
        <f t="shared" si="122"/>
        <v>13.698329080256263</v>
      </c>
      <c r="V159" s="59">
        <v>33307378.630000003</v>
      </c>
      <c r="W159" s="58">
        <f t="shared" si="123"/>
        <v>2.8336431410123253</v>
      </c>
      <c r="X159" s="44">
        <f t="shared" si="124"/>
        <v>1.7384592796516689E-3</v>
      </c>
      <c r="Y159" s="100">
        <f t="shared" si="125"/>
        <v>3428.4486495110655</v>
      </c>
      <c r="Z159" s="32">
        <f t="shared" si="126"/>
        <v>943563.55892477918</v>
      </c>
      <c r="AA159" s="63">
        <v>7941922.4249999998</v>
      </c>
      <c r="AB159" s="58">
        <f t="shared" si="127"/>
        <v>11.883926831481233</v>
      </c>
      <c r="AC159" s="58">
        <f t="shared" si="128"/>
        <v>2.038409178423602E-3</v>
      </c>
      <c r="AD159" s="105">
        <f t="shared" si="129"/>
        <v>817.49072825527537</v>
      </c>
      <c r="AE159" s="5">
        <f t="shared" si="130"/>
        <v>652166.94414275512</v>
      </c>
      <c r="AF159" s="46">
        <f t="shared" si="131"/>
        <v>1595730.5030675344</v>
      </c>
      <c r="AG159" s="67">
        <f t="shared" si="132"/>
        <v>164.254297793879</v>
      </c>
      <c r="AH159" s="70">
        <v>1786.7089000000001</v>
      </c>
      <c r="AI159" s="40">
        <f t="shared" si="133"/>
        <v>1.9026993930925213E-3</v>
      </c>
      <c r="AJ159" s="5">
        <f t="shared" si="134"/>
        <v>326118.34550073661</v>
      </c>
      <c r="AK159" s="46">
        <f t="shared" si="135"/>
        <v>326118.34550073661</v>
      </c>
      <c r="AL159" s="5">
        <f t="shared" si="136"/>
        <v>33.5685378796435</v>
      </c>
      <c r="AM159" s="74">
        <v>1260.8888888888889</v>
      </c>
      <c r="AN159" s="44">
        <f t="shared" si="137"/>
        <v>1.4027000740348269E-3</v>
      </c>
      <c r="AO159" s="5">
        <f t="shared" si="138"/>
        <v>40068.59399574704</v>
      </c>
      <c r="AP159" s="108">
        <v>5</v>
      </c>
      <c r="AQ159" s="77">
        <f t="shared" si="139"/>
        <v>5.6627279247989761E-4</v>
      </c>
      <c r="AR159" s="32">
        <f t="shared" si="140"/>
        <v>48528.933907282291</v>
      </c>
      <c r="AS159" s="36">
        <v>38.5</v>
      </c>
      <c r="AT159" s="81">
        <f t="shared" si="141"/>
        <v>6.9161366041769231E-4</v>
      </c>
      <c r="AU159" s="6">
        <f t="shared" si="142"/>
        <v>79026.677816973825</v>
      </c>
      <c r="AV159" s="110">
        <v>13.111111111111111</v>
      </c>
      <c r="AW159" s="77">
        <f t="shared" si="143"/>
        <v>3.489900730069485E-4</v>
      </c>
      <c r="AX159" s="73">
        <f t="shared" si="144"/>
        <v>39877.069582729106</v>
      </c>
      <c r="AY159" s="86">
        <v>40</v>
      </c>
      <c r="AZ159" s="77">
        <f t="shared" si="145"/>
        <v>4.3156929384474295E-4</v>
      </c>
      <c r="BA159" s="73">
        <f t="shared" si="146"/>
        <v>36984.997364406321</v>
      </c>
      <c r="BB159" s="46">
        <f t="shared" si="147"/>
        <v>244486.2726671386</v>
      </c>
      <c r="BC159" s="67">
        <f t="shared" si="148"/>
        <v>25.16585410881509</v>
      </c>
      <c r="BD159" s="93">
        <f t="shared" si="149"/>
        <v>2299414.3882500995</v>
      </c>
      <c r="BE159" s="1">
        <v>1297520</v>
      </c>
      <c r="BF159" s="1">
        <f t="shared" si="150"/>
        <v>0</v>
      </c>
      <c r="BG159" s="1">
        <f t="shared" si="151"/>
        <v>1001894.3882500995</v>
      </c>
      <c r="BH159" s="87">
        <f t="shared" si="152"/>
        <v>7.2386024508902839E-4</v>
      </c>
      <c r="BI159" s="1">
        <f t="shared" si="153"/>
        <v>-361.53266226130785</v>
      </c>
      <c r="BJ159" s="93">
        <f t="shared" si="154"/>
        <v>2299052.8555878382</v>
      </c>
      <c r="BK159" s="91">
        <v>8</v>
      </c>
      <c r="BL159" s="5">
        <f t="shared" si="155"/>
        <v>0</v>
      </c>
      <c r="BM159" s="139">
        <v>1000</v>
      </c>
      <c r="BN159" s="32">
        <f t="shared" si="156"/>
        <v>0</v>
      </c>
      <c r="BO159" s="46">
        <f t="shared" si="157"/>
        <v>2299052.8555878382</v>
      </c>
      <c r="BP159" s="5">
        <f t="shared" si="158"/>
        <v>2299052.8555878382</v>
      </c>
      <c r="BQ159" s="96">
        <f t="shared" si="159"/>
        <v>8.1639445801298173E-4</v>
      </c>
      <c r="BR159" s="67">
        <f t="shared" si="160"/>
        <v>4807.7204895543555</v>
      </c>
      <c r="BS159" s="97">
        <f t="shared" si="162"/>
        <v>2303861</v>
      </c>
      <c r="BT159" s="99">
        <f t="shared" si="161"/>
        <v>237.14472465259908</v>
      </c>
    </row>
    <row r="160" spans="1:72" ht="15.6" x14ac:dyDescent="0.3">
      <c r="A160" s="3" t="s">
        <v>463</v>
      </c>
      <c r="B160" s="13" t="s">
        <v>164</v>
      </c>
      <c r="C160" s="36">
        <v>5766</v>
      </c>
      <c r="D160" s="25">
        <v>0</v>
      </c>
      <c r="E160" s="28">
        <v>0</v>
      </c>
      <c r="F160" s="4">
        <v>0</v>
      </c>
      <c r="G160" s="28">
        <v>0</v>
      </c>
      <c r="H160" s="28">
        <v>0</v>
      </c>
      <c r="I160" s="4">
        <v>0</v>
      </c>
      <c r="J160" s="28">
        <f t="shared" si="114"/>
        <v>0</v>
      </c>
      <c r="K160" s="49">
        <f t="shared" si="115"/>
        <v>0</v>
      </c>
      <c r="L160" s="39">
        <v>2317</v>
      </c>
      <c r="M160" s="40">
        <f t="shared" si="116"/>
        <v>7.4558761442855234E-4</v>
      </c>
      <c r="N160" s="1">
        <f t="shared" si="117"/>
        <v>85193.968196328628</v>
      </c>
      <c r="O160" s="43">
        <v>197</v>
      </c>
      <c r="P160" s="43">
        <v>194</v>
      </c>
      <c r="Q160" s="43">
        <f t="shared" si="118"/>
        <v>294</v>
      </c>
      <c r="R160" s="44">
        <f t="shared" si="119"/>
        <v>3.1387353031922218E-4</v>
      </c>
      <c r="S160" s="32">
        <f t="shared" si="120"/>
        <v>35864.506118680489</v>
      </c>
      <c r="T160" s="46">
        <f t="shared" si="121"/>
        <v>121058.47431500911</v>
      </c>
      <c r="U160" s="5">
        <f t="shared" si="122"/>
        <v>20.995226207944693</v>
      </c>
      <c r="V160" s="59">
        <v>21909737.549999997</v>
      </c>
      <c r="W160" s="58">
        <f t="shared" si="123"/>
        <v>1.5174420014903376</v>
      </c>
      <c r="X160" s="44">
        <f t="shared" si="124"/>
        <v>9.3096095646032684E-4</v>
      </c>
      <c r="Y160" s="100">
        <f t="shared" si="125"/>
        <v>3799.8157388137352</v>
      </c>
      <c r="Z160" s="32">
        <f t="shared" si="126"/>
        <v>505286.97656566883</v>
      </c>
      <c r="AA160" s="63">
        <v>5304374.5860000001</v>
      </c>
      <c r="AB160" s="58">
        <f t="shared" si="127"/>
        <v>6.2677994287487149</v>
      </c>
      <c r="AC160" s="58">
        <f t="shared" si="128"/>
        <v>1.0750941221073747E-3</v>
      </c>
      <c r="AD160" s="105">
        <f t="shared" si="129"/>
        <v>919.94009469302807</v>
      </c>
      <c r="AE160" s="5">
        <f t="shared" si="130"/>
        <v>343964.72293302265</v>
      </c>
      <c r="AF160" s="46">
        <f t="shared" si="131"/>
        <v>849251.69949869148</v>
      </c>
      <c r="AG160" s="67">
        <f t="shared" si="132"/>
        <v>147.28610813366137</v>
      </c>
      <c r="AH160" s="70">
        <v>926.11339999999996</v>
      </c>
      <c r="AI160" s="40">
        <f t="shared" si="133"/>
        <v>9.8623530901695918E-4</v>
      </c>
      <c r="AJ160" s="5">
        <f t="shared" si="134"/>
        <v>169038.48732944793</v>
      </c>
      <c r="AK160" s="46">
        <f t="shared" si="135"/>
        <v>169038.48732944793</v>
      </c>
      <c r="AL160" s="5">
        <f t="shared" si="136"/>
        <v>29.316421666570921</v>
      </c>
      <c r="AM160" s="74">
        <v>731.11111111111109</v>
      </c>
      <c r="AN160" s="44">
        <f t="shared" si="137"/>
        <v>8.1333860478931611E-4</v>
      </c>
      <c r="AO160" s="5">
        <f t="shared" si="138"/>
        <v>23233.287671132843</v>
      </c>
      <c r="AP160" s="108">
        <v>3</v>
      </c>
      <c r="AQ160" s="77">
        <f t="shared" si="139"/>
        <v>3.3976367548793857E-4</v>
      </c>
      <c r="AR160" s="32">
        <f t="shared" si="140"/>
        <v>29117.360344369372</v>
      </c>
      <c r="AS160" s="36">
        <v>30.25</v>
      </c>
      <c r="AT160" s="81">
        <f t="shared" si="141"/>
        <v>5.4341073318532964E-4</v>
      </c>
      <c r="AU160" s="6">
        <f t="shared" si="142"/>
        <v>62092.389713336575</v>
      </c>
      <c r="AV160" s="110">
        <v>13.888888888888889</v>
      </c>
      <c r="AW160" s="77">
        <f t="shared" si="143"/>
        <v>3.6969287394803869E-4</v>
      </c>
      <c r="AX160" s="73">
        <f t="shared" si="144"/>
        <v>42242.658456280835</v>
      </c>
      <c r="AY160" s="86">
        <v>24</v>
      </c>
      <c r="AZ160" s="77">
        <f t="shared" si="145"/>
        <v>2.5894157630684578E-4</v>
      </c>
      <c r="BA160" s="73">
        <f t="shared" si="146"/>
        <v>22190.998418643791</v>
      </c>
      <c r="BB160" s="46">
        <f t="shared" si="147"/>
        <v>178876.6946037634</v>
      </c>
      <c r="BC160" s="67">
        <f t="shared" si="148"/>
        <v>31.022666424516718</v>
      </c>
      <c r="BD160" s="93">
        <f t="shared" si="149"/>
        <v>1318225.3557469118</v>
      </c>
      <c r="BE160" s="1">
        <v>635626</v>
      </c>
      <c r="BF160" s="1">
        <f t="shared" si="150"/>
        <v>0</v>
      </c>
      <c r="BG160" s="1">
        <f t="shared" si="151"/>
        <v>682599.35574691184</v>
      </c>
      <c r="BH160" s="87">
        <f t="shared" si="152"/>
        <v>4.9317227718140527E-4</v>
      </c>
      <c r="BI160" s="1">
        <f t="shared" si="153"/>
        <v>-246.31534544480479</v>
      </c>
      <c r="BJ160" s="93">
        <f t="shared" si="154"/>
        <v>1317979.0404014671</v>
      </c>
      <c r="BK160" s="91">
        <v>8</v>
      </c>
      <c r="BL160" s="5">
        <f t="shared" si="155"/>
        <v>0</v>
      </c>
      <c r="BM160" s="139">
        <v>1180</v>
      </c>
      <c r="BN160" s="32">
        <f t="shared" si="156"/>
        <v>0</v>
      </c>
      <c r="BO160" s="46">
        <f t="shared" si="157"/>
        <v>1317979.0404014671</v>
      </c>
      <c r="BP160" s="5">
        <f t="shared" si="158"/>
        <v>1317979.0404014671</v>
      </c>
      <c r="BQ160" s="96">
        <f t="shared" si="159"/>
        <v>4.680148095533491E-4</v>
      </c>
      <c r="BR160" s="67">
        <f t="shared" si="160"/>
        <v>2756.1240368791637</v>
      </c>
      <c r="BS160" s="97">
        <f t="shared" si="162"/>
        <v>1320735</v>
      </c>
      <c r="BT160" s="99">
        <f t="shared" si="161"/>
        <v>229.05567117585849</v>
      </c>
    </row>
    <row r="161" spans="1:72" ht="15.6" x14ac:dyDescent="0.3">
      <c r="A161" s="2" t="s">
        <v>402</v>
      </c>
      <c r="B161" s="13" t="s">
        <v>103</v>
      </c>
      <c r="C161" s="36">
        <v>9190</v>
      </c>
      <c r="D161" s="25">
        <v>0</v>
      </c>
      <c r="E161" s="28">
        <v>0</v>
      </c>
      <c r="F161" s="4">
        <v>0</v>
      </c>
      <c r="G161" s="28">
        <v>0</v>
      </c>
      <c r="H161" s="28">
        <v>0</v>
      </c>
      <c r="I161" s="4">
        <v>0</v>
      </c>
      <c r="J161" s="28">
        <f t="shared" si="114"/>
        <v>0</v>
      </c>
      <c r="K161" s="49">
        <f t="shared" si="115"/>
        <v>0</v>
      </c>
      <c r="L161" s="39">
        <v>3566</v>
      </c>
      <c r="M161" s="40">
        <f t="shared" si="116"/>
        <v>1.1475034238464469E-3</v>
      </c>
      <c r="N161" s="1">
        <f t="shared" si="117"/>
        <v>131118.55441869138</v>
      </c>
      <c r="O161" s="43">
        <v>1476</v>
      </c>
      <c r="P161" s="43">
        <v>410.5</v>
      </c>
      <c r="Q161" s="43">
        <f t="shared" si="118"/>
        <v>1681.25</v>
      </c>
      <c r="R161" s="44">
        <f t="shared" si="119"/>
        <v>1.794897526697933E-3</v>
      </c>
      <c r="S161" s="32">
        <f t="shared" si="120"/>
        <v>205092.52010895094</v>
      </c>
      <c r="T161" s="46">
        <f t="shared" si="121"/>
        <v>336211.07452764234</v>
      </c>
      <c r="U161" s="5">
        <f t="shared" si="122"/>
        <v>36.584447717915381</v>
      </c>
      <c r="V161" s="59">
        <v>53428802.189999998</v>
      </c>
      <c r="W161" s="58">
        <f t="shared" si="123"/>
        <v>1.5807223171439024</v>
      </c>
      <c r="X161" s="44">
        <f t="shared" si="124"/>
        <v>9.6978385916639059E-4</v>
      </c>
      <c r="Y161" s="100">
        <f t="shared" si="125"/>
        <v>5813.7978443960828</v>
      </c>
      <c r="Z161" s="32">
        <f t="shared" si="126"/>
        <v>526358.43718248804</v>
      </c>
      <c r="AA161" s="63">
        <v>10196793.297</v>
      </c>
      <c r="AB161" s="58">
        <f t="shared" si="127"/>
        <v>8.2826137139455245</v>
      </c>
      <c r="AC161" s="58">
        <f t="shared" si="128"/>
        <v>1.4206883006986156E-3</v>
      </c>
      <c r="AD161" s="105">
        <f t="shared" si="129"/>
        <v>1109.55313351469</v>
      </c>
      <c r="AE161" s="5">
        <f t="shared" si="130"/>
        <v>454533.83817791968</v>
      </c>
      <c r="AF161" s="46">
        <f t="shared" si="131"/>
        <v>980892.27536040777</v>
      </c>
      <c r="AG161" s="67">
        <f t="shared" si="132"/>
        <v>106.73474160613794</v>
      </c>
      <c r="AH161" s="70">
        <v>2390.7714999999998</v>
      </c>
      <c r="AI161" s="40">
        <f t="shared" si="133"/>
        <v>2.5459768415956826E-3</v>
      </c>
      <c r="AJ161" s="5">
        <f t="shared" si="134"/>
        <v>436374.63609786367</v>
      </c>
      <c r="AK161" s="46">
        <f t="shared" si="135"/>
        <v>436374.63609786367</v>
      </c>
      <c r="AL161" s="5">
        <f t="shared" si="136"/>
        <v>47.483638313151651</v>
      </c>
      <c r="AM161" s="74">
        <v>875.41666666666663</v>
      </c>
      <c r="AN161" s="44">
        <f t="shared" si="137"/>
        <v>9.7387409308264815E-4</v>
      </c>
      <c r="AO161" s="5">
        <f t="shared" si="138"/>
        <v>27819.037270355304</v>
      </c>
      <c r="AP161" s="108">
        <v>5</v>
      </c>
      <c r="AQ161" s="77">
        <f t="shared" si="139"/>
        <v>5.6627279247989761E-4</v>
      </c>
      <c r="AR161" s="32">
        <f t="shared" si="140"/>
        <v>48528.933907282291</v>
      </c>
      <c r="AS161" s="36">
        <v>28.333333333333332</v>
      </c>
      <c r="AT161" s="81">
        <f t="shared" si="141"/>
        <v>5.0897975009094238E-4</v>
      </c>
      <c r="AU161" s="6">
        <f t="shared" si="142"/>
        <v>58158.161164006713</v>
      </c>
      <c r="AV161" s="110">
        <v>29.583333333333332</v>
      </c>
      <c r="AW161" s="77">
        <f t="shared" si="143"/>
        <v>7.8744582150932238E-4</v>
      </c>
      <c r="AX161" s="73">
        <f t="shared" si="144"/>
        <v>89976.862511878164</v>
      </c>
      <c r="AY161" s="86">
        <v>22</v>
      </c>
      <c r="AZ161" s="77">
        <f t="shared" si="145"/>
        <v>2.3736311161460863E-4</v>
      </c>
      <c r="BA161" s="73">
        <f t="shared" si="146"/>
        <v>20341.748550423476</v>
      </c>
      <c r="BB161" s="46">
        <f t="shared" si="147"/>
        <v>244824.74340394596</v>
      </c>
      <c r="BC161" s="67">
        <f t="shared" si="148"/>
        <v>26.640342046131227</v>
      </c>
      <c r="BD161" s="93">
        <f t="shared" si="149"/>
        <v>1998302.7293898598</v>
      </c>
      <c r="BE161" s="1">
        <v>1020944</v>
      </c>
      <c r="BF161" s="1">
        <f t="shared" si="150"/>
        <v>0</v>
      </c>
      <c r="BG161" s="1">
        <f t="shared" si="151"/>
        <v>977358.72938985983</v>
      </c>
      <c r="BH161" s="87">
        <f t="shared" si="152"/>
        <v>7.0613343850713507E-4</v>
      </c>
      <c r="BI161" s="1">
        <f t="shared" si="153"/>
        <v>-352.67899248123177</v>
      </c>
      <c r="BJ161" s="93">
        <f t="shared" si="154"/>
        <v>1997950.0503973786</v>
      </c>
      <c r="BK161" s="91">
        <v>8.5</v>
      </c>
      <c r="BL161" s="5">
        <f t="shared" si="155"/>
        <v>0</v>
      </c>
      <c r="BM161" s="139">
        <v>708</v>
      </c>
      <c r="BN161" s="32">
        <f t="shared" si="156"/>
        <v>0</v>
      </c>
      <c r="BO161" s="46">
        <f t="shared" si="157"/>
        <v>1997950.0503973786</v>
      </c>
      <c r="BP161" s="5">
        <f t="shared" si="158"/>
        <v>1997950.0503973786</v>
      </c>
      <c r="BQ161" s="96">
        <f t="shared" si="159"/>
        <v>7.0947274855676264E-4</v>
      </c>
      <c r="BR161" s="67">
        <f t="shared" si="160"/>
        <v>4178.0620097773308</v>
      </c>
      <c r="BS161" s="97">
        <f t="shared" si="162"/>
        <v>2002128</v>
      </c>
      <c r="BT161" s="99">
        <f t="shared" si="161"/>
        <v>217.8594124047878</v>
      </c>
    </row>
    <row r="162" spans="1:72" ht="15.6" x14ac:dyDescent="0.3">
      <c r="A162" s="2" t="s">
        <v>562</v>
      </c>
      <c r="B162" s="13" t="s">
        <v>265</v>
      </c>
      <c r="C162" s="36">
        <v>16065</v>
      </c>
      <c r="D162" s="25">
        <v>0</v>
      </c>
      <c r="E162" s="28">
        <v>0</v>
      </c>
      <c r="F162" s="4">
        <v>0</v>
      </c>
      <c r="G162" s="28">
        <v>0</v>
      </c>
      <c r="H162" s="28">
        <v>0</v>
      </c>
      <c r="I162" s="4">
        <v>0</v>
      </c>
      <c r="J162" s="28">
        <f t="shared" si="114"/>
        <v>0</v>
      </c>
      <c r="K162" s="49">
        <f t="shared" si="115"/>
        <v>0</v>
      </c>
      <c r="L162" s="39">
        <v>5795</v>
      </c>
      <c r="M162" s="40">
        <f t="shared" si="116"/>
        <v>1.8647735112703758E-3</v>
      </c>
      <c r="N162" s="1">
        <f t="shared" si="117"/>
        <v>213076.84320143479</v>
      </c>
      <c r="O162" s="43">
        <v>968</v>
      </c>
      <c r="P162" s="43">
        <v>648.5</v>
      </c>
      <c r="Q162" s="43">
        <f t="shared" si="118"/>
        <v>1292.25</v>
      </c>
      <c r="R162" s="44">
        <f t="shared" si="119"/>
        <v>1.3796022773980097E-3</v>
      </c>
      <c r="S162" s="32">
        <f t="shared" si="120"/>
        <v>157639.14296552676</v>
      </c>
      <c r="T162" s="46">
        <f t="shared" si="121"/>
        <v>370715.98616696155</v>
      </c>
      <c r="U162" s="5">
        <f t="shared" si="122"/>
        <v>23.076002873760444</v>
      </c>
      <c r="V162" s="59">
        <v>52242664.170000009</v>
      </c>
      <c r="W162" s="58">
        <f t="shared" si="123"/>
        <v>4.940104588850641</v>
      </c>
      <c r="X162" s="44">
        <f t="shared" si="124"/>
        <v>3.0307876601105978E-3</v>
      </c>
      <c r="Y162" s="100">
        <f t="shared" si="125"/>
        <v>3251.9554416433248</v>
      </c>
      <c r="Z162" s="32">
        <f t="shared" si="126"/>
        <v>1644985.7781496379</v>
      </c>
      <c r="AA162" s="63">
        <v>12450048.948000001</v>
      </c>
      <c r="AB162" s="58">
        <f t="shared" si="127"/>
        <v>20.729575126807767</v>
      </c>
      <c r="AC162" s="58">
        <f t="shared" si="128"/>
        <v>3.5556728682786562E-3</v>
      </c>
      <c r="AD162" s="105">
        <f t="shared" si="129"/>
        <v>774.97970420168076</v>
      </c>
      <c r="AE162" s="5">
        <f t="shared" si="130"/>
        <v>1137599.0323345703</v>
      </c>
      <c r="AF162" s="46">
        <f t="shared" si="131"/>
        <v>2782584.8104842082</v>
      </c>
      <c r="AG162" s="67">
        <f t="shared" si="132"/>
        <v>173.20789358756355</v>
      </c>
      <c r="AH162" s="70">
        <v>862.54920000000004</v>
      </c>
      <c r="AI162" s="40">
        <f t="shared" si="133"/>
        <v>9.1854461538331156E-4</v>
      </c>
      <c r="AJ162" s="5">
        <f t="shared" si="134"/>
        <v>157436.45650222257</v>
      </c>
      <c r="AK162" s="46">
        <f t="shared" si="135"/>
        <v>157436.45650222257</v>
      </c>
      <c r="AL162" s="5">
        <f t="shared" si="136"/>
        <v>9.7999661688280462</v>
      </c>
      <c r="AM162" s="74">
        <v>2272.4166666666665</v>
      </c>
      <c r="AN162" s="44">
        <f t="shared" si="137"/>
        <v>2.5279935882218689E-3</v>
      </c>
      <c r="AO162" s="5">
        <f t="shared" si="138"/>
        <v>72212.977375089846</v>
      </c>
      <c r="AP162" s="108">
        <v>38</v>
      </c>
      <c r="AQ162" s="77">
        <f t="shared" si="139"/>
        <v>4.3036732228472216E-3</v>
      </c>
      <c r="AR162" s="32">
        <f t="shared" si="140"/>
        <v>368819.8976953454</v>
      </c>
      <c r="AS162" s="36">
        <v>146</v>
      </c>
      <c r="AT162" s="81">
        <f t="shared" si="141"/>
        <v>2.6227427122333265E-3</v>
      </c>
      <c r="AU162" s="6">
        <f t="shared" si="142"/>
        <v>299685.58340982278</v>
      </c>
      <c r="AV162" s="110">
        <v>61.583333333333336</v>
      </c>
      <c r="AW162" s="77">
        <f t="shared" si="143"/>
        <v>1.6392182030856035E-3</v>
      </c>
      <c r="AX162" s="73">
        <f t="shared" si="144"/>
        <v>187303.94759514919</v>
      </c>
      <c r="AY162" s="86">
        <v>200</v>
      </c>
      <c r="AZ162" s="77">
        <f t="shared" si="145"/>
        <v>2.1578464692237147E-3</v>
      </c>
      <c r="BA162" s="73">
        <f t="shared" si="146"/>
        <v>184924.98682203158</v>
      </c>
      <c r="BB162" s="46">
        <f t="shared" si="147"/>
        <v>1112947.3928974387</v>
      </c>
      <c r="BC162" s="67">
        <f t="shared" si="148"/>
        <v>69.277771110951676</v>
      </c>
      <c r="BD162" s="93">
        <f t="shared" si="149"/>
        <v>4423684.6460508313</v>
      </c>
      <c r="BE162" s="1">
        <v>1986828</v>
      </c>
      <c r="BF162" s="1">
        <f t="shared" si="150"/>
        <v>0</v>
      </c>
      <c r="BG162" s="1">
        <f t="shared" si="151"/>
        <v>2436856.6460508313</v>
      </c>
      <c r="BH162" s="87">
        <f t="shared" si="152"/>
        <v>1.7606083732418863E-3</v>
      </c>
      <c r="BI162" s="1">
        <f t="shared" si="153"/>
        <v>-879.33746423579794</v>
      </c>
      <c r="BJ162" s="93">
        <f t="shared" si="154"/>
        <v>4422805.3085865956</v>
      </c>
      <c r="BK162" s="91">
        <v>8</v>
      </c>
      <c r="BL162" s="5">
        <f t="shared" si="155"/>
        <v>0</v>
      </c>
      <c r="BM162" s="139">
        <v>850</v>
      </c>
      <c r="BN162" s="32">
        <f t="shared" si="156"/>
        <v>0</v>
      </c>
      <c r="BO162" s="46">
        <f t="shared" si="157"/>
        <v>4422805.3085865956</v>
      </c>
      <c r="BP162" s="5">
        <f t="shared" si="158"/>
        <v>4422805.3085865956</v>
      </c>
      <c r="BQ162" s="96">
        <f t="shared" si="159"/>
        <v>1.5705396829066242E-3</v>
      </c>
      <c r="BR162" s="67">
        <f t="shared" si="160"/>
        <v>9248.8572638599562</v>
      </c>
      <c r="BS162" s="97">
        <f t="shared" si="162"/>
        <v>4432054</v>
      </c>
      <c r="BT162" s="99">
        <f t="shared" si="161"/>
        <v>275.88260192966078</v>
      </c>
    </row>
    <row r="163" spans="1:72" ht="15.6" x14ac:dyDescent="0.3">
      <c r="A163" s="2" t="s">
        <v>422</v>
      </c>
      <c r="B163" s="13" t="s">
        <v>123</v>
      </c>
      <c r="C163" s="36">
        <v>101032</v>
      </c>
      <c r="D163" s="25">
        <v>0</v>
      </c>
      <c r="E163" s="28">
        <v>0</v>
      </c>
      <c r="F163" s="4">
        <v>0</v>
      </c>
      <c r="G163" s="28">
        <f>G$6</f>
        <v>31988474.517999999</v>
      </c>
      <c r="H163" s="28">
        <v>0</v>
      </c>
      <c r="I163" s="4">
        <v>0</v>
      </c>
      <c r="J163" s="28">
        <f t="shared" si="114"/>
        <v>31988474.517999999</v>
      </c>
      <c r="K163" s="49">
        <f t="shared" si="115"/>
        <v>316.61725510729275</v>
      </c>
      <c r="L163" s="39">
        <v>89660</v>
      </c>
      <c r="M163" s="40">
        <f t="shared" si="116"/>
        <v>2.8851698536756148E-2</v>
      </c>
      <c r="N163" s="1">
        <f t="shared" si="117"/>
        <v>3296716.0934323799</v>
      </c>
      <c r="O163" s="43">
        <v>71078</v>
      </c>
      <c r="P163" s="43">
        <v>18648.5</v>
      </c>
      <c r="Q163" s="43">
        <f t="shared" si="118"/>
        <v>80402.25</v>
      </c>
      <c r="R163" s="44">
        <f t="shared" si="119"/>
        <v>8.5837204262274425E-2</v>
      </c>
      <c r="S163" s="32">
        <f t="shared" si="120"/>
        <v>9808119.0036757775</v>
      </c>
      <c r="T163" s="46">
        <f t="shared" si="121"/>
        <v>13104835.097108157</v>
      </c>
      <c r="U163" s="5">
        <f t="shared" si="122"/>
        <v>129.70974638835375</v>
      </c>
      <c r="V163" s="57">
        <v>553147886.59000003</v>
      </c>
      <c r="W163" s="58">
        <f t="shared" si="123"/>
        <v>18.453410510028572</v>
      </c>
      <c r="X163" s="44">
        <f t="shared" si="124"/>
        <v>1.132129246554313E-2</v>
      </c>
      <c r="Y163" s="100">
        <f t="shared" si="125"/>
        <v>5474.9771022052419</v>
      </c>
      <c r="Z163" s="32">
        <f t="shared" si="126"/>
        <v>6144727.7686921507</v>
      </c>
      <c r="AA163" s="63">
        <v>160942090.347</v>
      </c>
      <c r="AB163" s="58">
        <f t="shared" si="127"/>
        <v>63.423216400334702</v>
      </c>
      <c r="AC163" s="58">
        <f t="shared" si="128"/>
        <v>1.0878766612153114E-2</v>
      </c>
      <c r="AD163" s="105">
        <f t="shared" si="129"/>
        <v>1592.9813360816374</v>
      </c>
      <c r="AE163" s="5">
        <f t="shared" si="130"/>
        <v>3480543.5790751548</v>
      </c>
      <c r="AF163" s="46">
        <f t="shared" si="131"/>
        <v>9625271.3477673046</v>
      </c>
      <c r="AG163" s="67">
        <f t="shared" si="132"/>
        <v>95.269531908378582</v>
      </c>
      <c r="AH163" s="70">
        <v>2533.7312999999999</v>
      </c>
      <c r="AI163" s="40">
        <f t="shared" si="133"/>
        <v>2.6982173798818176E-3</v>
      </c>
      <c r="AJ163" s="5">
        <f t="shared" si="134"/>
        <v>462468.3178661227</v>
      </c>
      <c r="AK163" s="46">
        <f t="shared" si="135"/>
        <v>462468.3178661227</v>
      </c>
      <c r="AL163" s="5">
        <f t="shared" si="136"/>
        <v>4.5774439570247321</v>
      </c>
      <c r="AM163" s="74">
        <v>12768.972222222223</v>
      </c>
      <c r="AN163" s="44">
        <f t="shared" si="137"/>
        <v>1.420508852072064E-2</v>
      </c>
      <c r="AO163" s="5">
        <f t="shared" si="138"/>
        <v>405773.07661585714</v>
      </c>
      <c r="AP163" s="108">
        <v>161.33333333333334</v>
      </c>
      <c r="AQ163" s="77">
        <f t="shared" si="139"/>
        <v>1.8271735437351364E-2</v>
      </c>
      <c r="AR163" s="32">
        <f t="shared" si="140"/>
        <v>1565866.9340749753</v>
      </c>
      <c r="AS163" s="36">
        <v>625.33333333333337</v>
      </c>
      <c r="AT163" s="81">
        <f t="shared" si="141"/>
        <v>1.1233482484360093E-2</v>
      </c>
      <c r="AU163" s="6">
        <f t="shared" si="142"/>
        <v>1283584.8275726659</v>
      </c>
      <c r="AV163" s="110">
        <v>1654.0277777777778</v>
      </c>
      <c r="AW163" s="77">
        <f t="shared" si="143"/>
        <v>4.4026724358471929E-2</v>
      </c>
      <c r="AX163" s="73">
        <f t="shared" si="144"/>
        <v>5030678.1955584846</v>
      </c>
      <c r="AY163" s="86">
        <v>2246</v>
      </c>
      <c r="AZ163" s="77">
        <f t="shared" si="145"/>
        <v>2.4232615849382317E-2</v>
      </c>
      <c r="BA163" s="73">
        <f t="shared" si="146"/>
        <v>2076707.6020114149</v>
      </c>
      <c r="BB163" s="46">
        <f t="shared" si="147"/>
        <v>10362610.635833398</v>
      </c>
      <c r="BC163" s="67">
        <f t="shared" si="148"/>
        <v>102.56760863719809</v>
      </c>
      <c r="BD163" s="93">
        <f t="shared" si="149"/>
        <v>65543659.916574977</v>
      </c>
      <c r="BE163" s="1">
        <v>25095951</v>
      </c>
      <c r="BF163" s="1">
        <f t="shared" si="150"/>
        <v>0</v>
      </c>
      <c r="BG163" s="1">
        <f t="shared" si="151"/>
        <v>40447708.916574977</v>
      </c>
      <c r="BH163" s="87">
        <f t="shared" si="152"/>
        <v>2.9223128538307525E-2</v>
      </c>
      <c r="BI163" s="1">
        <f t="shared" si="153"/>
        <v>-14595.518308591882</v>
      </c>
      <c r="BJ163" s="93">
        <f t="shared" si="154"/>
        <v>65529064.398266383</v>
      </c>
      <c r="BK163" s="91">
        <v>6.7</v>
      </c>
      <c r="BL163" s="5">
        <f t="shared" si="155"/>
        <v>0</v>
      </c>
      <c r="BM163" s="139">
        <v>975</v>
      </c>
      <c r="BN163" s="32">
        <f t="shared" si="156"/>
        <v>0</v>
      </c>
      <c r="BO163" s="46">
        <f t="shared" si="157"/>
        <v>65529064.398266383</v>
      </c>
      <c r="BP163" s="5">
        <f t="shared" si="158"/>
        <v>65529064.398266383</v>
      </c>
      <c r="BQ163" s="96">
        <f t="shared" si="159"/>
        <v>2.3269393256224995E-2</v>
      </c>
      <c r="BR163" s="67">
        <f t="shared" si="160"/>
        <v>137032.70231615406</v>
      </c>
      <c r="BS163" s="97">
        <f t="shared" si="162"/>
        <v>65666097</v>
      </c>
      <c r="BT163" s="99">
        <f t="shared" si="161"/>
        <v>649.95345039195502</v>
      </c>
    </row>
    <row r="164" spans="1:72" ht="15.6" x14ac:dyDescent="0.3">
      <c r="A164" s="3" t="s">
        <v>480</v>
      </c>
      <c r="B164" s="13" t="s">
        <v>181</v>
      </c>
      <c r="C164" s="36">
        <v>8962</v>
      </c>
      <c r="D164" s="25">
        <v>0</v>
      </c>
      <c r="E164" s="28">
        <v>0</v>
      </c>
      <c r="F164" s="4">
        <v>0</v>
      </c>
      <c r="G164" s="28">
        <v>0</v>
      </c>
      <c r="H164" s="28">
        <v>0</v>
      </c>
      <c r="I164" s="4">
        <v>0</v>
      </c>
      <c r="J164" s="28">
        <f t="shared" si="114"/>
        <v>0</v>
      </c>
      <c r="K164" s="49">
        <f t="shared" si="115"/>
        <v>0</v>
      </c>
      <c r="L164" s="39">
        <v>3489</v>
      </c>
      <c r="M164" s="40">
        <f t="shared" si="116"/>
        <v>1.1227255877174014E-3</v>
      </c>
      <c r="N164" s="1">
        <f t="shared" si="117"/>
        <v>128287.33493180432</v>
      </c>
      <c r="O164" s="43">
        <v>97</v>
      </c>
      <c r="P164" s="43">
        <v>398</v>
      </c>
      <c r="Q164" s="43">
        <f t="shared" si="118"/>
        <v>296</v>
      </c>
      <c r="R164" s="44">
        <f t="shared" si="119"/>
        <v>3.1600872440302644E-4</v>
      </c>
      <c r="S164" s="32">
        <f t="shared" si="120"/>
        <v>36108.482350780359</v>
      </c>
      <c r="T164" s="46">
        <f t="shared" si="121"/>
        <v>164395.81728258467</v>
      </c>
      <c r="U164" s="5">
        <f t="shared" si="122"/>
        <v>18.343652899194897</v>
      </c>
      <c r="V164" s="59">
        <v>33124505.75</v>
      </c>
      <c r="W164" s="58">
        <f t="shared" si="123"/>
        <v>2.4247137332758544</v>
      </c>
      <c r="X164" s="44">
        <f t="shared" si="124"/>
        <v>1.4875783153860149E-3</v>
      </c>
      <c r="Y164" s="100">
        <f t="shared" si="125"/>
        <v>3696.106421557688</v>
      </c>
      <c r="Z164" s="32">
        <f t="shared" si="126"/>
        <v>807395.78192835022</v>
      </c>
      <c r="AA164" s="63">
        <v>7358307.8669999996</v>
      </c>
      <c r="AB164" s="58">
        <f t="shared" si="127"/>
        <v>10.915205703773525</v>
      </c>
      <c r="AC164" s="58">
        <f t="shared" si="128"/>
        <v>1.8722477684743849E-3</v>
      </c>
      <c r="AD164" s="105">
        <f t="shared" si="129"/>
        <v>821.05644577103317</v>
      </c>
      <c r="AE164" s="5">
        <f t="shared" si="130"/>
        <v>599005.40027410153</v>
      </c>
      <c r="AF164" s="46">
        <f t="shared" si="131"/>
        <v>1406401.1822024519</v>
      </c>
      <c r="AG164" s="67">
        <f t="shared" si="132"/>
        <v>156.92938877510062</v>
      </c>
      <c r="AH164" s="70">
        <v>1838.3593000000001</v>
      </c>
      <c r="AI164" s="40">
        <f t="shared" si="133"/>
        <v>1.9577028604917074E-3</v>
      </c>
      <c r="AJ164" s="5">
        <f t="shared" si="134"/>
        <v>335545.81462704542</v>
      </c>
      <c r="AK164" s="46">
        <f t="shared" si="135"/>
        <v>335545.81462704542</v>
      </c>
      <c r="AL164" s="5">
        <f t="shared" si="136"/>
        <v>37.440952312770072</v>
      </c>
      <c r="AM164" s="74">
        <v>1097.0833333333333</v>
      </c>
      <c r="AN164" s="44">
        <f t="shared" si="137"/>
        <v>1.2204714360240898E-3</v>
      </c>
      <c r="AO164" s="5">
        <f t="shared" si="138"/>
        <v>34863.172362134945</v>
      </c>
      <c r="AP164" s="108">
        <v>4.333333333333333</v>
      </c>
      <c r="AQ164" s="77">
        <f t="shared" si="139"/>
        <v>4.9076975348257793E-4</v>
      </c>
      <c r="AR164" s="32">
        <f t="shared" si="140"/>
        <v>42058.409386311316</v>
      </c>
      <c r="AS164" s="36">
        <v>34.333333333333336</v>
      </c>
      <c r="AT164" s="81">
        <f t="shared" si="141"/>
        <v>6.1676369716902432E-4</v>
      </c>
      <c r="AU164" s="6">
        <f t="shared" si="142"/>
        <v>70474.007057561073</v>
      </c>
      <c r="AV164" s="110">
        <v>12.916666666666666</v>
      </c>
      <c r="AW164" s="77">
        <f t="shared" si="143"/>
        <v>3.4381437277167595E-4</v>
      </c>
      <c r="AX164" s="73">
        <f t="shared" si="144"/>
        <v>39285.672364341168</v>
      </c>
      <c r="AY164" s="86">
        <v>40</v>
      </c>
      <c r="AZ164" s="77">
        <f t="shared" si="145"/>
        <v>4.3156929384474295E-4</v>
      </c>
      <c r="BA164" s="73">
        <f t="shared" si="146"/>
        <v>36984.997364406321</v>
      </c>
      <c r="BB164" s="46">
        <f t="shared" si="147"/>
        <v>223666.2585347548</v>
      </c>
      <c r="BC164" s="67">
        <f t="shared" si="148"/>
        <v>24.957181269220577</v>
      </c>
      <c r="BD164" s="93">
        <f t="shared" si="149"/>
        <v>2130009.0726468368</v>
      </c>
      <c r="BE164" s="1">
        <v>1107826</v>
      </c>
      <c r="BF164" s="1">
        <f t="shared" si="150"/>
        <v>0</v>
      </c>
      <c r="BG164" s="1">
        <f t="shared" si="151"/>
        <v>1022183.0726468368</v>
      </c>
      <c r="BH164" s="87">
        <f t="shared" si="152"/>
        <v>7.3851864844190766E-4</v>
      </c>
      <c r="BI164" s="1">
        <f t="shared" si="153"/>
        <v>-368.85381523886184</v>
      </c>
      <c r="BJ164" s="93">
        <f t="shared" si="154"/>
        <v>2129640.2188315978</v>
      </c>
      <c r="BK164" s="91">
        <v>7.5</v>
      </c>
      <c r="BL164" s="5">
        <f t="shared" si="155"/>
        <v>0</v>
      </c>
      <c r="BM164" s="139">
        <v>1008</v>
      </c>
      <c r="BN164" s="32">
        <f t="shared" si="156"/>
        <v>0</v>
      </c>
      <c r="BO164" s="46">
        <f t="shared" si="157"/>
        <v>2129640.2188315978</v>
      </c>
      <c r="BP164" s="5">
        <f t="shared" si="158"/>
        <v>2129640.2188315978</v>
      </c>
      <c r="BQ164" s="96">
        <f t="shared" si="159"/>
        <v>7.5623597256145971E-4</v>
      </c>
      <c r="BR164" s="67">
        <f t="shared" si="160"/>
        <v>4453.4491195235205</v>
      </c>
      <c r="BS164" s="97">
        <f t="shared" si="162"/>
        <v>2134094</v>
      </c>
      <c r="BT164" s="99">
        <f t="shared" si="161"/>
        <v>238.12698058469093</v>
      </c>
    </row>
    <row r="165" spans="1:72" ht="15.6" x14ac:dyDescent="0.3">
      <c r="A165" s="2" t="s">
        <v>381</v>
      </c>
      <c r="B165" s="13" t="s">
        <v>82</v>
      </c>
      <c r="C165" s="36">
        <v>13482</v>
      </c>
      <c r="D165" s="25">
        <v>0</v>
      </c>
      <c r="E165" s="28">
        <v>0</v>
      </c>
      <c r="F165" s="4">
        <v>0</v>
      </c>
      <c r="G165" s="28">
        <v>0</v>
      </c>
      <c r="H165" s="28">
        <v>0</v>
      </c>
      <c r="I165" s="4">
        <v>0</v>
      </c>
      <c r="J165" s="28">
        <f t="shared" si="114"/>
        <v>0</v>
      </c>
      <c r="K165" s="49">
        <f t="shared" si="115"/>
        <v>0</v>
      </c>
      <c r="L165" s="39">
        <v>3343</v>
      </c>
      <c r="M165" s="40">
        <f t="shared" si="116"/>
        <v>1.0757442360960943E-3</v>
      </c>
      <c r="N165" s="1">
        <f t="shared" si="117"/>
        <v>122919.0486319925</v>
      </c>
      <c r="O165" s="43">
        <v>209</v>
      </c>
      <c r="P165" s="43">
        <v>920.5</v>
      </c>
      <c r="Q165" s="43">
        <f t="shared" si="118"/>
        <v>669.25</v>
      </c>
      <c r="R165" s="44">
        <f t="shared" si="119"/>
        <v>7.1448932029299136E-4</v>
      </c>
      <c r="S165" s="32">
        <f t="shared" si="120"/>
        <v>81640.5466664181</v>
      </c>
      <c r="T165" s="46">
        <f t="shared" si="121"/>
        <v>204559.5952984106</v>
      </c>
      <c r="U165" s="5">
        <f t="shared" si="122"/>
        <v>15.172793005370909</v>
      </c>
      <c r="V165" s="59">
        <v>54040142.990000002</v>
      </c>
      <c r="W165" s="58">
        <f t="shared" si="123"/>
        <v>3.3635056079262236</v>
      </c>
      <c r="X165" s="44">
        <f t="shared" si="124"/>
        <v>2.0635334956718666E-3</v>
      </c>
      <c r="Y165" s="100">
        <f t="shared" si="125"/>
        <v>4008.3179787865301</v>
      </c>
      <c r="Z165" s="32">
        <f t="shared" si="126"/>
        <v>1120000.3542946186</v>
      </c>
      <c r="AA165" s="63">
        <v>11310174.261</v>
      </c>
      <c r="AB165" s="58">
        <f t="shared" si="127"/>
        <v>16.070868565373381</v>
      </c>
      <c r="AC165" s="58">
        <f t="shared" si="128"/>
        <v>2.7565809225714752E-3</v>
      </c>
      <c r="AD165" s="105">
        <f t="shared" si="129"/>
        <v>838.90923164218964</v>
      </c>
      <c r="AE165" s="5">
        <f t="shared" si="130"/>
        <v>881938.217108079</v>
      </c>
      <c r="AF165" s="46">
        <f t="shared" si="131"/>
        <v>2001938.5714026976</v>
      </c>
      <c r="AG165" s="67">
        <f t="shared" si="132"/>
        <v>148.48973233961561</v>
      </c>
      <c r="AH165" s="70">
        <v>570.28790000000004</v>
      </c>
      <c r="AI165" s="40">
        <f t="shared" si="133"/>
        <v>6.0731014504825521E-4</v>
      </c>
      <c r="AJ165" s="5">
        <f t="shared" si="134"/>
        <v>104091.57664524397</v>
      </c>
      <c r="AK165" s="46">
        <f t="shared" si="135"/>
        <v>104091.57664524397</v>
      </c>
      <c r="AL165" s="5">
        <f t="shared" si="136"/>
        <v>7.7207815342860089</v>
      </c>
      <c r="AM165" s="74">
        <v>1725.0833333333333</v>
      </c>
      <c r="AN165" s="44">
        <f t="shared" si="137"/>
        <v>1.9191021038461589E-3</v>
      </c>
      <c r="AO165" s="5">
        <f t="shared" si="138"/>
        <v>54819.789674785825</v>
      </c>
      <c r="AP165" s="108">
        <v>13</v>
      </c>
      <c r="AQ165" s="77">
        <f t="shared" si="139"/>
        <v>1.4723092604477337E-3</v>
      </c>
      <c r="AR165" s="32">
        <f t="shared" si="140"/>
        <v>126175.22815893394</v>
      </c>
      <c r="AS165" s="36">
        <v>87.5</v>
      </c>
      <c r="AT165" s="81">
        <f t="shared" si="141"/>
        <v>1.571849228222028E-3</v>
      </c>
      <c r="AU165" s="6">
        <f t="shared" si="142"/>
        <v>179606.0859476678</v>
      </c>
      <c r="AV165" s="110">
        <v>65.916666666666671</v>
      </c>
      <c r="AW165" s="77">
        <f t="shared" si="143"/>
        <v>1.7545623797573916E-3</v>
      </c>
      <c r="AX165" s="73">
        <f t="shared" si="144"/>
        <v>200483.65703350882</v>
      </c>
      <c r="AY165" s="86">
        <v>102</v>
      </c>
      <c r="AZ165" s="77">
        <f t="shared" si="145"/>
        <v>1.1005016993040945E-3</v>
      </c>
      <c r="BA165" s="73">
        <f t="shared" si="146"/>
        <v>94311.743279236107</v>
      </c>
      <c r="BB165" s="46">
        <f t="shared" si="147"/>
        <v>655396.50409413246</v>
      </c>
      <c r="BC165" s="67">
        <f t="shared" si="148"/>
        <v>48.612706133669519</v>
      </c>
      <c r="BD165" s="93">
        <f t="shared" si="149"/>
        <v>2965986.2474404844</v>
      </c>
      <c r="BE165" s="1">
        <v>1451164</v>
      </c>
      <c r="BF165" s="1">
        <f t="shared" si="150"/>
        <v>0</v>
      </c>
      <c r="BG165" s="1">
        <f t="shared" si="151"/>
        <v>1514822.2474404844</v>
      </c>
      <c r="BH165" s="87">
        <f t="shared" si="152"/>
        <v>1.0944462970930038E-3</v>
      </c>
      <c r="BI165" s="1">
        <f t="shared" si="153"/>
        <v>-546.62220528687692</v>
      </c>
      <c r="BJ165" s="93">
        <f t="shared" si="154"/>
        <v>2965439.6252351976</v>
      </c>
      <c r="BK165" s="91">
        <v>7.8</v>
      </c>
      <c r="BL165" s="5">
        <f t="shared" si="155"/>
        <v>0</v>
      </c>
      <c r="BM165" s="139">
        <v>1038</v>
      </c>
      <c r="BN165" s="32">
        <f t="shared" si="156"/>
        <v>0</v>
      </c>
      <c r="BO165" s="46">
        <f t="shared" si="157"/>
        <v>2965439.6252351976</v>
      </c>
      <c r="BP165" s="5">
        <f t="shared" si="158"/>
        <v>2965439.6252351976</v>
      </c>
      <c r="BQ165" s="96">
        <f t="shared" si="159"/>
        <v>1.0530286286067566E-3</v>
      </c>
      <c r="BR165" s="67">
        <f t="shared" si="160"/>
        <v>6201.2514467112233</v>
      </c>
      <c r="BS165" s="97">
        <f t="shared" si="162"/>
        <v>2971641</v>
      </c>
      <c r="BT165" s="99">
        <f t="shared" si="161"/>
        <v>220.41544281263907</v>
      </c>
    </row>
    <row r="166" spans="1:72" ht="15.6" x14ac:dyDescent="0.3">
      <c r="A166" s="3" t="s">
        <v>336</v>
      </c>
      <c r="B166" s="13" t="s">
        <v>37</v>
      </c>
      <c r="C166" s="36">
        <v>36923</v>
      </c>
      <c r="D166" s="25">
        <v>0</v>
      </c>
      <c r="E166" s="28">
        <v>0</v>
      </c>
      <c r="F166" s="4">
        <v>0</v>
      </c>
      <c r="G166" s="28">
        <v>0</v>
      </c>
      <c r="H166" s="28">
        <f>C166/($C$9+$C$59+$C$61+$C$66+$C$73+$C$79+$C$93+$C$104+$C$126+$C$139+$C$166+$C$174+$C$198+$C$213+$C$232+$C$249+$C$259+$C$261+$C$262+$C$267+$C$274)*$H$6</f>
        <v>2889691.5725068799</v>
      </c>
      <c r="I166" s="4">
        <v>0</v>
      </c>
      <c r="J166" s="28">
        <f t="shared" si="114"/>
        <v>2889691.5725068799</v>
      </c>
      <c r="K166" s="49">
        <f t="shared" si="115"/>
        <v>78.2626431359012</v>
      </c>
      <c r="L166" s="39">
        <v>20422</v>
      </c>
      <c r="M166" s="40">
        <f t="shared" si="116"/>
        <v>6.571597005550235E-3</v>
      </c>
      <c r="N166" s="1">
        <f t="shared" si="117"/>
        <v>750898.23845723923</v>
      </c>
      <c r="O166" s="43">
        <v>6091</v>
      </c>
      <c r="P166" s="43">
        <v>4595.5</v>
      </c>
      <c r="Q166" s="43">
        <f t="shared" si="118"/>
        <v>8388.75</v>
      </c>
      <c r="R166" s="44">
        <f t="shared" si="119"/>
        <v>8.9558046852563789E-3</v>
      </c>
      <c r="S166" s="32">
        <f t="shared" si="120"/>
        <v>1023327.8085138809</v>
      </c>
      <c r="T166" s="46">
        <f t="shared" si="121"/>
        <v>1774226.0469711202</v>
      </c>
      <c r="U166" s="5">
        <f t="shared" si="122"/>
        <v>48.052055547250227</v>
      </c>
      <c r="V166" s="59">
        <v>162810181.69999999</v>
      </c>
      <c r="W166" s="58">
        <f t="shared" si="123"/>
        <v>8.3736036331688464</v>
      </c>
      <c r="X166" s="44">
        <f t="shared" si="124"/>
        <v>5.1372626035777851E-3</v>
      </c>
      <c r="Y166" s="100">
        <f t="shared" si="125"/>
        <v>4409.4516073991817</v>
      </c>
      <c r="Z166" s="32">
        <f t="shared" si="126"/>
        <v>2788292.9684348321</v>
      </c>
      <c r="AA166" s="63">
        <v>48211185.339000002</v>
      </c>
      <c r="AB166" s="58">
        <f t="shared" si="127"/>
        <v>28.277834685329015</v>
      </c>
      <c r="AC166" s="58">
        <f t="shared" si="128"/>
        <v>4.850399921331002E-3</v>
      </c>
      <c r="AD166" s="105">
        <f t="shared" si="129"/>
        <v>1305.7223231860901</v>
      </c>
      <c r="AE166" s="5">
        <f t="shared" si="130"/>
        <v>1551832.9332734882</v>
      </c>
      <c r="AF166" s="46">
        <f t="shared" si="131"/>
        <v>4340125.9017083198</v>
      </c>
      <c r="AG166" s="67">
        <f t="shared" si="132"/>
        <v>117.54532139068655</v>
      </c>
      <c r="AH166" s="70">
        <v>3121.1361999999999</v>
      </c>
      <c r="AI166" s="40">
        <f t="shared" si="133"/>
        <v>3.3237557351950826E-3</v>
      </c>
      <c r="AJ166" s="5">
        <f t="shared" si="134"/>
        <v>569684.16826403898</v>
      </c>
      <c r="AK166" s="46">
        <f t="shared" si="135"/>
        <v>569684.16826403898</v>
      </c>
      <c r="AL166" s="5">
        <f t="shared" si="136"/>
        <v>15.428978367522655</v>
      </c>
      <c r="AM166" s="74">
        <v>5177.9722222222226</v>
      </c>
      <c r="AN166" s="44">
        <f t="shared" si="137"/>
        <v>5.760334699960565E-3</v>
      </c>
      <c r="AO166" s="5">
        <f t="shared" si="138"/>
        <v>164545.87594653724</v>
      </c>
      <c r="AP166" s="108">
        <v>49.666666666666664</v>
      </c>
      <c r="AQ166" s="77">
        <f t="shared" si="139"/>
        <v>5.6249764053003162E-3</v>
      </c>
      <c r="AR166" s="32">
        <f t="shared" si="140"/>
        <v>482054.07681233739</v>
      </c>
      <c r="AS166" s="36">
        <v>313.08333333333331</v>
      </c>
      <c r="AT166" s="81">
        <f t="shared" si="141"/>
        <v>5.6242262385049133E-3</v>
      </c>
      <c r="AU166" s="6">
        <f t="shared" si="142"/>
        <v>642647.68086227414</v>
      </c>
      <c r="AV166" s="110">
        <v>408.02777777777777</v>
      </c>
      <c r="AW166" s="77">
        <f t="shared" si="143"/>
        <v>1.086083725084548E-2</v>
      </c>
      <c r="AX166" s="73">
        <f t="shared" si="144"/>
        <v>1241004.8201286183</v>
      </c>
      <c r="AY166" s="86">
        <v>662</v>
      </c>
      <c r="AZ166" s="77">
        <f t="shared" si="145"/>
        <v>7.1424718131304962E-3</v>
      </c>
      <c r="BA166" s="73">
        <f t="shared" si="146"/>
        <v>612101.70638092456</v>
      </c>
      <c r="BB166" s="46">
        <f t="shared" si="147"/>
        <v>3142354.1601306912</v>
      </c>
      <c r="BC166" s="67">
        <f t="shared" si="148"/>
        <v>85.105602473544707</v>
      </c>
      <c r="BD166" s="93">
        <f t="shared" si="149"/>
        <v>12716081.84958105</v>
      </c>
      <c r="BE166" s="1">
        <v>5219532</v>
      </c>
      <c r="BF166" s="1">
        <f t="shared" si="150"/>
        <v>0</v>
      </c>
      <c r="BG166" s="1">
        <f t="shared" si="151"/>
        <v>7496549.8495810498</v>
      </c>
      <c r="BH166" s="87">
        <f t="shared" si="152"/>
        <v>5.4161940370957241E-3</v>
      </c>
      <c r="BI166" s="1">
        <f t="shared" si="153"/>
        <v>-2705.1230715318607</v>
      </c>
      <c r="BJ166" s="93">
        <f t="shared" si="154"/>
        <v>12713376.726509517</v>
      </c>
      <c r="BK166" s="91">
        <v>7.9</v>
      </c>
      <c r="BL166" s="5">
        <f t="shared" si="155"/>
        <v>0</v>
      </c>
      <c r="BM166" s="139">
        <v>787</v>
      </c>
      <c r="BN166" s="32">
        <f t="shared" si="156"/>
        <v>0</v>
      </c>
      <c r="BO166" s="46">
        <f t="shared" si="157"/>
        <v>12713376.726509517</v>
      </c>
      <c r="BP166" s="5">
        <f t="shared" si="158"/>
        <v>12713376.726509517</v>
      </c>
      <c r="BQ166" s="96">
        <f t="shared" si="159"/>
        <v>4.5145244385865948E-3</v>
      </c>
      <c r="BR166" s="67">
        <f t="shared" si="160"/>
        <v>26585.888023803214</v>
      </c>
      <c r="BS166" s="97">
        <f t="shared" si="162"/>
        <v>12739963</v>
      </c>
      <c r="BT166" s="99">
        <f t="shared" si="161"/>
        <v>345.04138341954877</v>
      </c>
    </row>
    <row r="167" spans="1:72" ht="15.6" x14ac:dyDescent="0.3">
      <c r="A167" s="3" t="s">
        <v>544</v>
      </c>
      <c r="B167" s="13" t="s">
        <v>247</v>
      </c>
      <c r="C167" s="36">
        <v>6626</v>
      </c>
      <c r="D167" s="25">
        <v>0</v>
      </c>
      <c r="E167" s="28">
        <v>0</v>
      </c>
      <c r="F167" s="4">
        <v>0</v>
      </c>
      <c r="G167" s="28">
        <v>0</v>
      </c>
      <c r="H167" s="28">
        <v>0</v>
      </c>
      <c r="I167" s="4">
        <v>0</v>
      </c>
      <c r="J167" s="28">
        <f t="shared" si="114"/>
        <v>0</v>
      </c>
      <c r="K167" s="49">
        <f t="shared" si="115"/>
        <v>0</v>
      </c>
      <c r="L167" s="39">
        <v>1364</v>
      </c>
      <c r="M167" s="40">
        <f t="shared" si="116"/>
        <v>4.3892166857166395E-4</v>
      </c>
      <c r="N167" s="1">
        <f t="shared" si="117"/>
        <v>50153.030910570676</v>
      </c>
      <c r="O167" s="43">
        <v>0</v>
      </c>
      <c r="P167" s="43">
        <v>0</v>
      </c>
      <c r="Q167" s="43">
        <f t="shared" si="118"/>
        <v>0</v>
      </c>
      <c r="R167" s="44">
        <f t="shared" si="119"/>
        <v>0</v>
      </c>
      <c r="S167" s="32">
        <f t="shared" si="120"/>
        <v>0</v>
      </c>
      <c r="T167" s="46">
        <f t="shared" si="121"/>
        <v>50153.030910570676</v>
      </c>
      <c r="U167" s="5">
        <f t="shared" si="122"/>
        <v>7.5691263070586592</v>
      </c>
      <c r="V167" s="59">
        <v>29808340.709999997</v>
      </c>
      <c r="W167" s="58">
        <f t="shared" si="123"/>
        <v>1.4728721879266256</v>
      </c>
      <c r="X167" s="44">
        <f t="shared" si="124"/>
        <v>9.0361707364715826E-4</v>
      </c>
      <c r="Y167" s="100">
        <f t="shared" si="125"/>
        <v>4498.6931346211886</v>
      </c>
      <c r="Z167" s="32">
        <f t="shared" si="126"/>
        <v>490445.8516201452</v>
      </c>
      <c r="AA167" s="63">
        <v>4627408.824</v>
      </c>
      <c r="AB167" s="58">
        <f t="shared" si="127"/>
        <v>9.4877884513451836</v>
      </c>
      <c r="AC167" s="58">
        <f t="shared" si="128"/>
        <v>1.6274077867031857E-3</v>
      </c>
      <c r="AD167" s="105">
        <f t="shared" si="129"/>
        <v>698.37138907334747</v>
      </c>
      <c r="AE167" s="5">
        <f t="shared" si="130"/>
        <v>520671.49930571188</v>
      </c>
      <c r="AF167" s="46">
        <f t="shared" si="131"/>
        <v>1011117.3509258571</v>
      </c>
      <c r="AG167" s="67">
        <f t="shared" si="132"/>
        <v>152.59845320341941</v>
      </c>
      <c r="AH167" s="70">
        <v>2141.9962</v>
      </c>
      <c r="AI167" s="40">
        <f t="shared" si="133"/>
        <v>2.2810514179150763E-3</v>
      </c>
      <c r="AJ167" s="5">
        <f t="shared" si="134"/>
        <v>390967.02143973473</v>
      </c>
      <c r="AK167" s="46">
        <f t="shared" si="135"/>
        <v>390967.02143973473</v>
      </c>
      <c r="AL167" s="5">
        <f t="shared" si="136"/>
        <v>59.004983616017917</v>
      </c>
      <c r="AM167" s="74">
        <v>722.5</v>
      </c>
      <c r="AN167" s="44">
        <f t="shared" si="137"/>
        <v>8.0375900876026272E-4</v>
      </c>
      <c r="AO167" s="5">
        <f t="shared" si="138"/>
        <v>22959.643325462206</v>
      </c>
      <c r="AP167" s="108">
        <v>5.333333333333333</v>
      </c>
      <c r="AQ167" s="77">
        <f t="shared" si="139"/>
        <v>6.0402431197855734E-4</v>
      </c>
      <c r="AR167" s="32">
        <f t="shared" si="140"/>
        <v>51764.196167767768</v>
      </c>
      <c r="AS167" s="36">
        <v>22.25</v>
      </c>
      <c r="AT167" s="81">
        <f t="shared" si="141"/>
        <v>3.9969880374788713E-4</v>
      </c>
      <c r="AU167" s="6">
        <f t="shared" si="142"/>
        <v>45671.261855264092</v>
      </c>
      <c r="AV167" s="110">
        <v>7.5</v>
      </c>
      <c r="AW167" s="77">
        <f t="shared" si="143"/>
        <v>1.9963415193194087E-4</v>
      </c>
      <c r="AX167" s="73">
        <f t="shared" si="144"/>
        <v>22811.035566391645</v>
      </c>
      <c r="AY167" s="86">
        <v>16</v>
      </c>
      <c r="AZ167" s="77">
        <f t="shared" si="145"/>
        <v>1.7262771753789717E-4</v>
      </c>
      <c r="BA167" s="73">
        <f t="shared" si="146"/>
        <v>14793.998945762527</v>
      </c>
      <c r="BB167" s="46">
        <f t="shared" si="147"/>
        <v>158000.13586064824</v>
      </c>
      <c r="BC167" s="67">
        <f t="shared" si="148"/>
        <v>23.84547779363843</v>
      </c>
      <c r="BD167" s="93">
        <f t="shared" si="149"/>
        <v>1610237.5391368109</v>
      </c>
      <c r="BE167" s="1">
        <v>841278</v>
      </c>
      <c r="BF167" s="1">
        <f t="shared" si="150"/>
        <v>0</v>
      </c>
      <c r="BG167" s="1">
        <f t="shared" si="151"/>
        <v>768959.53913681093</v>
      </c>
      <c r="BH167" s="87">
        <f t="shared" si="152"/>
        <v>5.5556678128051485E-4</v>
      </c>
      <c r="BI167" s="1">
        <f t="shared" si="153"/>
        <v>-277.47833765285287</v>
      </c>
      <c r="BJ167" s="93">
        <f t="shared" si="154"/>
        <v>1609960.0607991582</v>
      </c>
      <c r="BK167" s="91">
        <v>7.3</v>
      </c>
      <c r="BL167" s="5">
        <f t="shared" si="155"/>
        <v>0</v>
      </c>
      <c r="BM167" s="139">
        <v>850</v>
      </c>
      <c r="BN167" s="32">
        <f t="shared" si="156"/>
        <v>0</v>
      </c>
      <c r="BO167" s="46">
        <f t="shared" si="157"/>
        <v>1609960.0607991582</v>
      </c>
      <c r="BP167" s="5">
        <f t="shared" si="158"/>
        <v>1609960.0607991582</v>
      </c>
      <c r="BQ167" s="96">
        <f t="shared" si="159"/>
        <v>5.71697370099223E-4</v>
      </c>
      <c r="BR167" s="67">
        <f t="shared" si="160"/>
        <v>3366.7072737608764</v>
      </c>
      <c r="BS167" s="97">
        <f t="shared" si="162"/>
        <v>1613327</v>
      </c>
      <c r="BT167" s="99">
        <f t="shared" si="161"/>
        <v>243.48430425596138</v>
      </c>
    </row>
    <row r="168" spans="1:72" ht="15.6" x14ac:dyDescent="0.3">
      <c r="A168" s="3">
        <v>44085</v>
      </c>
      <c r="B168" s="170" t="s">
        <v>660</v>
      </c>
      <c r="C168" s="36">
        <v>26441</v>
      </c>
      <c r="D168" s="25">
        <v>0</v>
      </c>
      <c r="E168" s="28">
        <v>0</v>
      </c>
      <c r="F168" s="4">
        <v>0</v>
      </c>
      <c r="G168" s="28">
        <v>0</v>
      </c>
      <c r="H168" s="28">
        <v>0</v>
      </c>
      <c r="I168" s="4">
        <v>0</v>
      </c>
      <c r="J168" s="28">
        <f t="shared" si="114"/>
        <v>0</v>
      </c>
      <c r="K168" s="49">
        <f t="shared" si="115"/>
        <v>0</v>
      </c>
      <c r="L168" s="39">
        <v>7598</v>
      </c>
      <c r="M168" s="40">
        <f t="shared" si="116"/>
        <v>2.4449610247855593E-3</v>
      </c>
      <c r="N168" s="1">
        <f t="shared" si="117"/>
        <v>279371.50209568621</v>
      </c>
      <c r="O168" s="43">
        <v>726</v>
      </c>
      <c r="P168" s="43">
        <v>582.5</v>
      </c>
      <c r="Q168" s="43">
        <f t="shared" si="118"/>
        <v>1017.25</v>
      </c>
      <c r="R168" s="44">
        <f t="shared" si="119"/>
        <v>1.0860130908749278E-3</v>
      </c>
      <c r="S168" s="32">
        <f t="shared" si="120"/>
        <v>124092.411051795</v>
      </c>
      <c r="T168" s="46">
        <f t="shared" si="121"/>
        <v>403463.91314748122</v>
      </c>
      <c r="U168" s="5">
        <f t="shared" si="122"/>
        <v>15.259026252693968</v>
      </c>
      <c r="V168" s="59">
        <v>119773295.92999998</v>
      </c>
      <c r="W168" s="58">
        <f t="shared" si="123"/>
        <v>5.837081425968238</v>
      </c>
      <c r="X168" s="44">
        <f t="shared" si="124"/>
        <v>3.5810890313561689E-3</v>
      </c>
      <c r="Y168" s="100">
        <f t="shared" si="125"/>
        <v>4529.8323032411772</v>
      </c>
      <c r="Z168" s="32">
        <f t="shared" si="126"/>
        <v>1943666.5274840123</v>
      </c>
      <c r="AA168" s="63">
        <v>22667733.927000001</v>
      </c>
      <c r="AB168" s="58">
        <f t="shared" si="127"/>
        <v>30.842363125113984</v>
      </c>
      <c r="AC168" s="58">
        <f t="shared" si="128"/>
        <v>5.2902846819925979E-3</v>
      </c>
      <c r="AD168" s="105">
        <f t="shared" si="129"/>
        <v>857.29488018607469</v>
      </c>
      <c r="AE168" s="5">
        <f t="shared" si="130"/>
        <v>1692569.2992456513</v>
      </c>
      <c r="AF168" s="46">
        <f t="shared" si="131"/>
        <v>3636235.8267296636</v>
      </c>
      <c r="AG168" s="67">
        <f t="shared" si="132"/>
        <v>137.52262874814355</v>
      </c>
      <c r="AH168" s="70">
        <v>6143.3173999999999</v>
      </c>
      <c r="AI168" s="40">
        <f t="shared" si="133"/>
        <v>6.5421324584853885E-3</v>
      </c>
      <c r="AJ168" s="5">
        <f t="shared" si="134"/>
        <v>1121306.6137264366</v>
      </c>
      <c r="AK168" s="46">
        <f t="shared" si="135"/>
        <v>1121306.6137264366</v>
      </c>
      <c r="AL168" s="5">
        <f t="shared" si="136"/>
        <v>42.407874654000857</v>
      </c>
      <c r="AM168" s="74">
        <v>2793.7777777777778</v>
      </c>
      <c r="AN168" s="44">
        <f t="shared" si="137"/>
        <v>3.1079917748970468E-3</v>
      </c>
      <c r="AO168" s="5">
        <f t="shared" si="138"/>
        <v>88780.818419903386</v>
      </c>
      <c r="AP168" s="108">
        <v>23.666666666666668</v>
      </c>
      <c r="AQ168" s="77">
        <f t="shared" si="139"/>
        <v>2.6803578844048488E-3</v>
      </c>
      <c r="AR168" s="32">
        <f t="shared" si="140"/>
        <v>229703.62049446951</v>
      </c>
      <c r="AS168" s="36">
        <v>138.91666666666666</v>
      </c>
      <c r="AT168" s="81">
        <f t="shared" si="141"/>
        <v>2.495497774710591E-3</v>
      </c>
      <c r="AU168" s="6">
        <f t="shared" si="142"/>
        <v>285146.04311882111</v>
      </c>
      <c r="AV168" s="110">
        <v>59.222222222222221</v>
      </c>
      <c r="AW168" s="77">
        <f t="shared" si="143"/>
        <v>1.5763704145144368E-3</v>
      </c>
      <c r="AX168" s="73">
        <f t="shared" si="144"/>
        <v>180122.69565758144</v>
      </c>
      <c r="AY168" s="86">
        <v>81</v>
      </c>
      <c r="AZ168" s="77">
        <f t="shared" si="145"/>
        <v>8.7392782003560445E-4</v>
      </c>
      <c r="BA168" s="73">
        <f t="shared" si="146"/>
        <v>74894.619662922792</v>
      </c>
      <c r="BB168" s="46">
        <f t="shared" si="147"/>
        <v>858647.79735369829</v>
      </c>
      <c r="BC168" s="67">
        <f t="shared" si="148"/>
        <v>32.474104510181093</v>
      </c>
      <c r="BD168" s="93">
        <f t="shared" si="149"/>
        <v>6019654.1509572789</v>
      </c>
      <c r="BE168" s="1">
        <v>6231141</v>
      </c>
      <c r="BF168" s="1">
        <f t="shared" si="150"/>
        <v>211486.84904272109</v>
      </c>
      <c r="BG168" s="1">
        <f t="shared" si="151"/>
        <v>0</v>
      </c>
      <c r="BH168" s="87">
        <f t="shared" si="152"/>
        <v>0</v>
      </c>
      <c r="BI168" s="1">
        <f t="shared" si="153"/>
        <v>0</v>
      </c>
      <c r="BJ168" s="93">
        <f t="shared" si="154"/>
        <v>6231141</v>
      </c>
      <c r="BK168" s="91">
        <v>7</v>
      </c>
      <c r="BL168" s="5">
        <f t="shared" si="155"/>
        <v>0</v>
      </c>
      <c r="BM168" s="139">
        <v>834</v>
      </c>
      <c r="BN168" s="32">
        <f t="shared" si="156"/>
        <v>0</v>
      </c>
      <c r="BO168" s="46">
        <f t="shared" si="157"/>
        <v>6231141</v>
      </c>
      <c r="BP168" s="5">
        <f t="shared" si="158"/>
        <v>0</v>
      </c>
      <c r="BQ168" s="96">
        <f t="shared" si="159"/>
        <v>0</v>
      </c>
      <c r="BR168" s="67">
        <f t="shared" si="160"/>
        <v>0</v>
      </c>
      <c r="BS168" s="97">
        <f t="shared" si="162"/>
        <v>6231141</v>
      </c>
      <c r="BT168" s="99">
        <f t="shared" si="161"/>
        <v>235.66207783366741</v>
      </c>
    </row>
    <row r="169" spans="1:72" ht="15.6" x14ac:dyDescent="0.3">
      <c r="A169" s="3" t="s">
        <v>355</v>
      </c>
      <c r="B169" s="13" t="s">
        <v>56</v>
      </c>
      <c r="C169" s="36">
        <v>16517</v>
      </c>
      <c r="D169" s="25">
        <v>0</v>
      </c>
      <c r="E169" s="28">
        <v>0</v>
      </c>
      <c r="F169" s="4">
        <v>0</v>
      </c>
      <c r="G169" s="28">
        <v>0</v>
      </c>
      <c r="H169" s="28">
        <v>0</v>
      </c>
      <c r="I169" s="4">
        <v>0</v>
      </c>
      <c r="J169" s="28">
        <f t="shared" si="114"/>
        <v>0</v>
      </c>
      <c r="K169" s="49">
        <f t="shared" si="115"/>
        <v>0</v>
      </c>
      <c r="L169" s="39">
        <v>5131</v>
      </c>
      <c r="M169" s="40">
        <f t="shared" si="116"/>
        <v>1.6511048984173076E-3</v>
      </c>
      <c r="N169" s="1">
        <f t="shared" si="117"/>
        <v>188662.1712625646</v>
      </c>
      <c r="O169" s="43">
        <v>0</v>
      </c>
      <c r="P169" s="43">
        <v>361.5</v>
      </c>
      <c r="Q169" s="43">
        <f t="shared" si="118"/>
        <v>180.75</v>
      </c>
      <c r="R169" s="44">
        <f t="shared" si="119"/>
        <v>1.9296816532380753E-4</v>
      </c>
      <c r="S169" s="32">
        <f t="shared" si="120"/>
        <v>22049.351976025508</v>
      </c>
      <c r="T169" s="46">
        <f t="shared" si="121"/>
        <v>210711.5232385901</v>
      </c>
      <c r="U169" s="5">
        <f t="shared" si="122"/>
        <v>12.757251512901259</v>
      </c>
      <c r="V169" s="59">
        <v>70533983.150000006</v>
      </c>
      <c r="W169" s="58">
        <f t="shared" si="123"/>
        <v>3.8677992765534039</v>
      </c>
      <c r="X169" s="44">
        <f t="shared" si="124"/>
        <v>2.3729210805818368E-3</v>
      </c>
      <c r="Y169" s="100">
        <f t="shared" si="125"/>
        <v>4270.3870648422844</v>
      </c>
      <c r="Z169" s="32">
        <f t="shared" si="126"/>
        <v>1287923.0972209221</v>
      </c>
      <c r="AA169" s="63">
        <v>14835162.15</v>
      </c>
      <c r="AB169" s="58">
        <f t="shared" si="127"/>
        <v>18.389505031463372</v>
      </c>
      <c r="AC169" s="58">
        <f t="shared" si="128"/>
        <v>3.1542886769969883E-3</v>
      </c>
      <c r="AD169" s="105">
        <f t="shared" si="129"/>
        <v>898.17534358539683</v>
      </c>
      <c r="AE169" s="5">
        <f t="shared" si="130"/>
        <v>1009180.5066400309</v>
      </c>
      <c r="AF169" s="46">
        <f t="shared" si="131"/>
        <v>2297103.6038609529</v>
      </c>
      <c r="AG169" s="67">
        <f t="shared" si="132"/>
        <v>139.07511072597643</v>
      </c>
      <c r="AH169" s="70">
        <v>4429.1615000000002</v>
      </c>
      <c r="AI169" s="40">
        <f t="shared" si="133"/>
        <v>4.7166960985971246E-3</v>
      </c>
      <c r="AJ169" s="5">
        <f t="shared" si="134"/>
        <v>808430.97626902768</v>
      </c>
      <c r="AK169" s="46">
        <f t="shared" si="135"/>
        <v>808430.97626902768</v>
      </c>
      <c r="AL169" s="5">
        <f t="shared" si="136"/>
        <v>48.945388161834941</v>
      </c>
      <c r="AM169" s="74">
        <v>1929.4166666666667</v>
      </c>
      <c r="AN169" s="44">
        <f t="shared" si="137"/>
        <v>2.1464166470387962E-3</v>
      </c>
      <c r="AO169" s="5">
        <f t="shared" si="138"/>
        <v>61313.105180441351</v>
      </c>
      <c r="AP169" s="108">
        <v>3.6666666666666665</v>
      </c>
      <c r="AQ169" s="77">
        <f t="shared" si="139"/>
        <v>4.1526671448525819E-4</v>
      </c>
      <c r="AR169" s="32">
        <f t="shared" si="140"/>
        <v>35587.88486534034</v>
      </c>
      <c r="AS169" s="36">
        <v>138.16666666666666</v>
      </c>
      <c r="AT169" s="81">
        <f t="shared" si="141"/>
        <v>2.4820247813258306E-3</v>
      </c>
      <c r="AU169" s="6">
        <f t="shared" si="142"/>
        <v>283606.56238212681</v>
      </c>
      <c r="AV169" s="110">
        <v>50.583333333333336</v>
      </c>
      <c r="AW169" s="77">
        <f t="shared" si="143"/>
        <v>1.346421446918757E-3</v>
      </c>
      <c r="AX169" s="73">
        <f t="shared" si="144"/>
        <v>153847.7620977748</v>
      </c>
      <c r="AY169" s="86">
        <v>35</v>
      </c>
      <c r="AZ169" s="77">
        <f t="shared" si="145"/>
        <v>3.7762313211415008E-4</v>
      </c>
      <c r="BA169" s="73">
        <f t="shared" si="146"/>
        <v>32361.87269385553</v>
      </c>
      <c r="BB169" s="46">
        <f t="shared" si="147"/>
        <v>566717.18721953884</v>
      </c>
      <c r="BC169" s="67">
        <f t="shared" si="148"/>
        <v>34.311145318129128</v>
      </c>
      <c r="BD169" s="93">
        <f t="shared" si="149"/>
        <v>3882963.2905881093</v>
      </c>
      <c r="BE169" s="1">
        <v>2099830</v>
      </c>
      <c r="BF169" s="1">
        <f t="shared" si="150"/>
        <v>0</v>
      </c>
      <c r="BG169" s="1">
        <f t="shared" si="151"/>
        <v>1783133.2905881093</v>
      </c>
      <c r="BH169" s="87">
        <f t="shared" si="152"/>
        <v>1.2882987627128137E-3</v>
      </c>
      <c r="BI169" s="1">
        <f t="shared" si="153"/>
        <v>-643.44199675481252</v>
      </c>
      <c r="BJ169" s="93">
        <f t="shared" si="154"/>
        <v>3882319.8485913547</v>
      </c>
      <c r="BK169" s="91">
        <v>6.5</v>
      </c>
      <c r="BL169" s="5">
        <f t="shared" si="155"/>
        <v>0</v>
      </c>
      <c r="BM169" s="139">
        <v>756</v>
      </c>
      <c r="BN169" s="32">
        <f t="shared" si="156"/>
        <v>0</v>
      </c>
      <c r="BO169" s="46">
        <f t="shared" si="157"/>
        <v>3882319.8485913547</v>
      </c>
      <c r="BP169" s="5">
        <f t="shared" si="158"/>
        <v>3882319.8485913547</v>
      </c>
      <c r="BQ169" s="96">
        <f t="shared" si="159"/>
        <v>1.3786131105773898E-3</v>
      </c>
      <c r="BR169" s="67">
        <f t="shared" si="160"/>
        <v>8118.6079031244335</v>
      </c>
      <c r="BS169" s="97">
        <f t="shared" si="162"/>
        <v>3890438</v>
      </c>
      <c r="BT169" s="99">
        <f t="shared" si="161"/>
        <v>235.54144215051159</v>
      </c>
    </row>
    <row r="170" spans="1:72" ht="15.6" x14ac:dyDescent="0.3">
      <c r="A170" s="3" t="s">
        <v>398</v>
      </c>
      <c r="B170" s="13" t="s">
        <v>99</v>
      </c>
      <c r="C170" s="36">
        <v>4739</v>
      </c>
      <c r="D170" s="25">
        <v>0</v>
      </c>
      <c r="E170" s="28">
        <v>0</v>
      </c>
      <c r="F170" s="4">
        <v>0</v>
      </c>
      <c r="G170" s="28">
        <v>0</v>
      </c>
      <c r="H170" s="28">
        <v>0</v>
      </c>
      <c r="I170" s="4">
        <v>0</v>
      </c>
      <c r="J170" s="28">
        <f t="shared" si="114"/>
        <v>0</v>
      </c>
      <c r="K170" s="49">
        <f t="shared" si="115"/>
        <v>0</v>
      </c>
      <c r="L170" s="39">
        <v>1576</v>
      </c>
      <c r="M170" s="40">
        <f t="shared" si="116"/>
        <v>5.0714116544643868E-4</v>
      </c>
      <c r="N170" s="1">
        <f t="shared" si="117"/>
        <v>57948.076770571395</v>
      </c>
      <c r="O170" s="43">
        <v>0</v>
      </c>
      <c r="P170" s="43">
        <v>19</v>
      </c>
      <c r="Q170" s="43">
        <f t="shared" si="118"/>
        <v>9.5</v>
      </c>
      <c r="R170" s="44">
        <f t="shared" si="119"/>
        <v>1.0142171898070104E-5</v>
      </c>
      <c r="S170" s="32">
        <f t="shared" si="120"/>
        <v>1158.8871024743696</v>
      </c>
      <c r="T170" s="46">
        <f t="shared" si="121"/>
        <v>59106.963873045766</v>
      </c>
      <c r="U170" s="5">
        <f t="shared" si="122"/>
        <v>12.472454921512083</v>
      </c>
      <c r="V170" s="59">
        <v>27825273.290000003</v>
      </c>
      <c r="W170" s="58">
        <f t="shared" si="123"/>
        <v>0.80711232432247559</v>
      </c>
      <c r="X170" s="44">
        <f t="shared" si="124"/>
        <v>4.9516888334723871E-4</v>
      </c>
      <c r="Y170" s="100">
        <f t="shared" si="125"/>
        <v>5871.549544207639</v>
      </c>
      <c r="Z170" s="32">
        <f t="shared" si="126"/>
        <v>268757.12264801841</v>
      </c>
      <c r="AA170" s="63">
        <v>7211676.7259999998</v>
      </c>
      <c r="AB170" s="58">
        <f t="shared" si="127"/>
        <v>3.1141330724147052</v>
      </c>
      <c r="AC170" s="58">
        <f t="shared" si="128"/>
        <v>5.3415655680635128E-4</v>
      </c>
      <c r="AD170" s="105">
        <f t="shared" si="129"/>
        <v>1521.7718349862839</v>
      </c>
      <c r="AE170" s="5">
        <f t="shared" si="130"/>
        <v>170897.60634595295</v>
      </c>
      <c r="AF170" s="46">
        <f t="shared" si="131"/>
        <v>439654.72899397137</v>
      </c>
      <c r="AG170" s="67">
        <f t="shared" si="132"/>
        <v>92.773734752895407</v>
      </c>
      <c r="AH170" s="70">
        <v>210.12260000000001</v>
      </c>
      <c r="AI170" s="40">
        <f t="shared" si="133"/>
        <v>2.2376344769706055E-4</v>
      </c>
      <c r="AJ170" s="5">
        <f t="shared" si="134"/>
        <v>38352.545657724702</v>
      </c>
      <c r="AK170" s="46">
        <f t="shared" si="135"/>
        <v>38352.545657724702</v>
      </c>
      <c r="AL170" s="5">
        <f t="shared" si="136"/>
        <v>8.0929617340630315</v>
      </c>
      <c r="AM170" s="74">
        <v>316.88888888888891</v>
      </c>
      <c r="AN170" s="44">
        <f t="shared" si="137"/>
        <v>3.5252913386916871E-4</v>
      </c>
      <c r="AO170" s="5">
        <f t="shared" si="138"/>
        <v>10070.111920679465</v>
      </c>
      <c r="AP170" s="108">
        <v>0.66666666666666663</v>
      </c>
      <c r="AQ170" s="77">
        <f t="shared" si="139"/>
        <v>7.5503038997319668E-5</v>
      </c>
      <c r="AR170" s="32">
        <f t="shared" si="140"/>
        <v>6470.524520970971</v>
      </c>
      <c r="AS170" s="36">
        <v>21.083333333333332</v>
      </c>
      <c r="AT170" s="81">
        <f t="shared" si="141"/>
        <v>3.7874081403826005E-4</v>
      </c>
      <c r="AU170" s="6">
        <f t="shared" si="142"/>
        <v>43276.514042628522</v>
      </c>
      <c r="AV170" s="110">
        <v>30.111111111111111</v>
      </c>
      <c r="AW170" s="77">
        <f t="shared" si="143"/>
        <v>8.0149415071934784E-4</v>
      </c>
      <c r="AX170" s="73">
        <f t="shared" si="144"/>
        <v>91582.083533216835</v>
      </c>
      <c r="AY170" s="86">
        <v>14</v>
      </c>
      <c r="AZ170" s="77">
        <f t="shared" si="145"/>
        <v>1.5104925284566004E-4</v>
      </c>
      <c r="BA170" s="73">
        <f t="shared" si="146"/>
        <v>12944.749077542212</v>
      </c>
      <c r="BB170" s="46">
        <f t="shared" si="147"/>
        <v>164343.98309503798</v>
      </c>
      <c r="BC170" s="67">
        <f t="shared" si="148"/>
        <v>34.679042645080813</v>
      </c>
      <c r="BD170" s="93">
        <f t="shared" si="149"/>
        <v>701458.22161977983</v>
      </c>
      <c r="BE170" s="1">
        <v>524545</v>
      </c>
      <c r="BF170" s="1">
        <f t="shared" si="150"/>
        <v>0</v>
      </c>
      <c r="BG170" s="1">
        <f t="shared" si="151"/>
        <v>176913.22161977983</v>
      </c>
      <c r="BH170" s="87">
        <f t="shared" si="152"/>
        <v>1.2781831045570856E-4</v>
      </c>
      <c r="BI170" s="1">
        <f t="shared" si="153"/>
        <v>-63.838972202584756</v>
      </c>
      <c r="BJ170" s="93">
        <f t="shared" si="154"/>
        <v>701394.38264757721</v>
      </c>
      <c r="BK170" s="91">
        <v>7.8</v>
      </c>
      <c r="BL170" s="5">
        <f t="shared" si="155"/>
        <v>0</v>
      </c>
      <c r="BM170" s="139">
        <v>882</v>
      </c>
      <c r="BN170" s="32">
        <f t="shared" si="156"/>
        <v>0</v>
      </c>
      <c r="BO170" s="46">
        <f t="shared" si="157"/>
        <v>701394.38264757721</v>
      </c>
      <c r="BP170" s="5">
        <f t="shared" si="158"/>
        <v>701394.38264757721</v>
      </c>
      <c r="BQ170" s="96">
        <f t="shared" si="159"/>
        <v>2.4906538598413764E-4</v>
      </c>
      <c r="BR170" s="67">
        <f t="shared" si="160"/>
        <v>1466.7379814766723</v>
      </c>
      <c r="BS170" s="97">
        <f t="shared" si="162"/>
        <v>702861</v>
      </c>
      <c r="BT170" s="99">
        <f t="shared" si="161"/>
        <v>148.31420130829289</v>
      </c>
    </row>
    <row r="171" spans="1:72" ht="15.6" x14ac:dyDescent="0.3">
      <c r="A171" s="2" t="s">
        <v>315</v>
      </c>
      <c r="B171" s="13" t="s">
        <v>16</v>
      </c>
      <c r="C171" s="36">
        <v>8575</v>
      </c>
      <c r="D171" s="25">
        <v>0</v>
      </c>
      <c r="E171" s="28">
        <v>0</v>
      </c>
      <c r="F171" s="4">
        <v>0</v>
      </c>
      <c r="G171" s="28">
        <v>0</v>
      </c>
      <c r="H171" s="28">
        <v>0</v>
      </c>
      <c r="I171" s="4">
        <v>0</v>
      </c>
      <c r="J171" s="28">
        <f t="shared" si="114"/>
        <v>0</v>
      </c>
      <c r="K171" s="49">
        <f t="shared" si="115"/>
        <v>0</v>
      </c>
      <c r="L171" s="39">
        <v>1758</v>
      </c>
      <c r="M171" s="40">
        <f t="shared" si="116"/>
        <v>5.6570695993327362E-4</v>
      </c>
      <c r="N171" s="1">
        <f t="shared" si="117"/>
        <v>64640.050103213522</v>
      </c>
      <c r="O171" s="43">
        <v>0</v>
      </c>
      <c r="P171" s="43">
        <v>120</v>
      </c>
      <c r="Q171" s="43">
        <f t="shared" si="118"/>
        <v>60</v>
      </c>
      <c r="R171" s="44">
        <f t="shared" si="119"/>
        <v>6.4055822514126981E-5</v>
      </c>
      <c r="S171" s="32">
        <f t="shared" si="120"/>
        <v>7319.2869629960187</v>
      </c>
      <c r="T171" s="46">
        <f t="shared" si="121"/>
        <v>71959.33706620954</v>
      </c>
      <c r="U171" s="5">
        <f t="shared" si="122"/>
        <v>8.39175942463085</v>
      </c>
      <c r="V171" s="59">
        <v>50642139.550000004</v>
      </c>
      <c r="W171" s="58">
        <f t="shared" si="123"/>
        <v>1.4519652142145718</v>
      </c>
      <c r="X171" s="44">
        <f t="shared" si="124"/>
        <v>8.9079050352154643E-4</v>
      </c>
      <c r="Y171" s="100">
        <f t="shared" si="125"/>
        <v>5905.7888688046651</v>
      </c>
      <c r="Z171" s="32">
        <f t="shared" si="126"/>
        <v>483484.12159967236</v>
      </c>
      <c r="AA171" s="63">
        <v>8299998.477</v>
      </c>
      <c r="AB171" s="58">
        <f t="shared" si="127"/>
        <v>8.8591130713770134</v>
      </c>
      <c r="AC171" s="58">
        <f t="shared" si="128"/>
        <v>1.5195732566738271E-3</v>
      </c>
      <c r="AD171" s="105">
        <f t="shared" si="129"/>
        <v>967.92985154518954</v>
      </c>
      <c r="AE171" s="5">
        <f t="shared" si="130"/>
        <v>486171.00908681314</v>
      </c>
      <c r="AF171" s="46">
        <f t="shared" si="131"/>
        <v>969655.13068648544</v>
      </c>
      <c r="AG171" s="67">
        <f t="shared" si="132"/>
        <v>113.07931553195165</v>
      </c>
      <c r="AH171" s="70">
        <v>258.98950000000002</v>
      </c>
      <c r="AI171" s="40">
        <f t="shared" si="133"/>
        <v>2.7580271440262908E-4</v>
      </c>
      <c r="AJ171" s="5">
        <f t="shared" si="134"/>
        <v>47271.957531561537</v>
      </c>
      <c r="AK171" s="46">
        <f t="shared" si="135"/>
        <v>47271.957531561537</v>
      </c>
      <c r="AL171" s="5">
        <f t="shared" si="136"/>
        <v>5.5127647267127156</v>
      </c>
      <c r="AM171" s="74">
        <v>659.08333333333337</v>
      </c>
      <c r="AN171" s="44">
        <f t="shared" si="137"/>
        <v>7.3320991929468483E-4</v>
      </c>
      <c r="AO171" s="5">
        <f t="shared" si="138"/>
        <v>20944.385128152317</v>
      </c>
      <c r="AP171" s="108">
        <v>7.666666666666667</v>
      </c>
      <c r="AQ171" s="77">
        <f t="shared" si="139"/>
        <v>8.6828494846917634E-4</v>
      </c>
      <c r="AR171" s="32">
        <f t="shared" si="140"/>
        <v>74411.031991166179</v>
      </c>
      <c r="AS171" s="36">
        <v>49.833333333333336</v>
      </c>
      <c r="AT171" s="81">
        <f t="shared" si="141"/>
        <v>8.9520556045406927E-4</v>
      </c>
      <c r="AU171" s="6">
        <f t="shared" si="142"/>
        <v>102289.94228257651</v>
      </c>
      <c r="AV171" s="110">
        <v>22.916666666666668</v>
      </c>
      <c r="AW171" s="77">
        <f t="shared" si="143"/>
        <v>6.0999324201426385E-4</v>
      </c>
      <c r="AX171" s="73">
        <f t="shared" si="144"/>
        <v>69700.386452863371</v>
      </c>
      <c r="AY171" s="86">
        <v>130</v>
      </c>
      <c r="AZ171" s="77">
        <f t="shared" si="145"/>
        <v>1.4026002049954147E-3</v>
      </c>
      <c r="BA171" s="73">
        <f t="shared" si="146"/>
        <v>120201.24143432055</v>
      </c>
      <c r="BB171" s="46">
        <f t="shared" si="147"/>
        <v>387546.98728907894</v>
      </c>
      <c r="BC171" s="67">
        <f t="shared" si="148"/>
        <v>45.194983940417366</v>
      </c>
      <c r="BD171" s="93">
        <f t="shared" si="149"/>
        <v>1476433.4125733355</v>
      </c>
      <c r="BE171" s="1">
        <v>937842</v>
      </c>
      <c r="BF171" s="1">
        <f t="shared" si="150"/>
        <v>0</v>
      </c>
      <c r="BG171" s="1">
        <f t="shared" si="151"/>
        <v>538591.41257333546</v>
      </c>
      <c r="BH171" s="87">
        <f t="shared" si="152"/>
        <v>3.8912775286536485E-4</v>
      </c>
      <c r="BI171" s="1">
        <f t="shared" si="153"/>
        <v>-194.35021249975253</v>
      </c>
      <c r="BJ171" s="93">
        <f t="shared" si="154"/>
        <v>1476239.0623608357</v>
      </c>
      <c r="BK171" s="91">
        <v>8</v>
      </c>
      <c r="BL171" s="5">
        <f t="shared" si="155"/>
        <v>0</v>
      </c>
      <c r="BM171" s="139">
        <v>882</v>
      </c>
      <c r="BN171" s="32">
        <f t="shared" si="156"/>
        <v>0</v>
      </c>
      <c r="BO171" s="46">
        <f t="shared" si="157"/>
        <v>1476239.0623608357</v>
      </c>
      <c r="BP171" s="5">
        <f t="shared" si="158"/>
        <v>1476239.0623608357</v>
      </c>
      <c r="BQ171" s="96">
        <f t="shared" si="159"/>
        <v>5.2421299766312434E-4</v>
      </c>
      <c r="BR171" s="67">
        <f t="shared" si="160"/>
        <v>3087.0733442872502</v>
      </c>
      <c r="BS171" s="97">
        <f t="shared" si="162"/>
        <v>1479326</v>
      </c>
      <c r="BT171" s="99">
        <f t="shared" si="161"/>
        <v>172.51615160349854</v>
      </c>
    </row>
    <row r="172" spans="1:72" ht="15.6" x14ac:dyDescent="0.3">
      <c r="A172" s="3" t="s">
        <v>430</v>
      </c>
      <c r="B172" s="13" t="s">
        <v>131</v>
      </c>
      <c r="C172" s="36">
        <v>7253</v>
      </c>
      <c r="D172" s="25">
        <v>0</v>
      </c>
      <c r="E172" s="28">
        <v>0</v>
      </c>
      <c r="F172" s="4">
        <v>0</v>
      </c>
      <c r="G172" s="28">
        <v>0</v>
      </c>
      <c r="H172" s="28">
        <v>0</v>
      </c>
      <c r="I172" s="4">
        <v>0</v>
      </c>
      <c r="J172" s="28">
        <f t="shared" si="114"/>
        <v>0</v>
      </c>
      <c r="K172" s="49">
        <f t="shared" si="115"/>
        <v>0</v>
      </c>
      <c r="L172" s="39">
        <v>1493</v>
      </c>
      <c r="M172" s="40">
        <f t="shared" si="116"/>
        <v>4.8043258883980519E-4</v>
      </c>
      <c r="N172" s="1">
        <f t="shared" si="117"/>
        <v>54896.242778212625</v>
      </c>
      <c r="O172" s="43">
        <v>0</v>
      </c>
      <c r="P172" s="43">
        <v>0</v>
      </c>
      <c r="Q172" s="43">
        <f t="shared" si="118"/>
        <v>0</v>
      </c>
      <c r="R172" s="44">
        <f t="shared" si="119"/>
        <v>0</v>
      </c>
      <c r="S172" s="32">
        <f t="shared" si="120"/>
        <v>0</v>
      </c>
      <c r="T172" s="46">
        <f t="shared" si="121"/>
        <v>54896.242778212625</v>
      </c>
      <c r="U172" s="5">
        <f t="shared" si="122"/>
        <v>7.5687636534141216</v>
      </c>
      <c r="V172" s="59">
        <v>31743731.260000002</v>
      </c>
      <c r="W172" s="58">
        <f t="shared" si="123"/>
        <v>1.6572093736909994</v>
      </c>
      <c r="X172" s="44">
        <f t="shared" si="124"/>
        <v>1.0167091869548569E-3</v>
      </c>
      <c r="Y172" s="100">
        <f t="shared" si="125"/>
        <v>4376.6346697918107</v>
      </c>
      <c r="Z172" s="32">
        <f t="shared" si="126"/>
        <v>551827.55792063312</v>
      </c>
      <c r="AA172" s="63">
        <v>6511486.8059999999</v>
      </c>
      <c r="AB172" s="58">
        <f t="shared" si="127"/>
        <v>8.0789550170824693</v>
      </c>
      <c r="AC172" s="58">
        <f t="shared" si="128"/>
        <v>1.3857554234739165E-3</v>
      </c>
      <c r="AD172" s="105">
        <f t="shared" si="129"/>
        <v>897.76462236316002</v>
      </c>
      <c r="AE172" s="5">
        <f t="shared" si="130"/>
        <v>443357.44237334211</v>
      </c>
      <c r="AF172" s="46">
        <f t="shared" si="131"/>
        <v>995185.00029397523</v>
      </c>
      <c r="AG172" s="67">
        <f t="shared" si="132"/>
        <v>137.21011999089691</v>
      </c>
      <c r="AH172" s="70">
        <v>3111.6442999999999</v>
      </c>
      <c r="AI172" s="40">
        <f t="shared" si="133"/>
        <v>3.3136476351182907E-3</v>
      </c>
      <c r="AJ172" s="5">
        <f t="shared" si="134"/>
        <v>567951.66291654878</v>
      </c>
      <c r="AK172" s="46">
        <f t="shared" si="135"/>
        <v>567951.66291654878</v>
      </c>
      <c r="AL172" s="5">
        <f t="shared" si="136"/>
        <v>78.305758019653766</v>
      </c>
      <c r="AM172" s="74">
        <v>683.41666666666663</v>
      </c>
      <c r="AN172" s="44">
        <f t="shared" si="137"/>
        <v>7.6028000355742953E-4</v>
      </c>
      <c r="AO172" s="5">
        <f t="shared" si="138"/>
        <v>21717.651085595797</v>
      </c>
      <c r="AP172" s="108">
        <v>3</v>
      </c>
      <c r="AQ172" s="77">
        <f t="shared" si="139"/>
        <v>3.3976367548793857E-4</v>
      </c>
      <c r="AR172" s="32">
        <f t="shared" si="140"/>
        <v>29117.360344369372</v>
      </c>
      <c r="AS172" s="36">
        <v>54.833333333333336</v>
      </c>
      <c r="AT172" s="81">
        <f t="shared" si="141"/>
        <v>9.8502551635247081E-4</v>
      </c>
      <c r="AU172" s="6">
        <f t="shared" si="142"/>
        <v>112553.1471938718</v>
      </c>
      <c r="AV172" s="110">
        <v>14.583333333333334</v>
      </c>
      <c r="AW172" s="77">
        <f t="shared" si="143"/>
        <v>3.8817751764544064E-4</v>
      </c>
      <c r="AX172" s="73">
        <f t="shared" si="144"/>
        <v>44354.791379094873</v>
      </c>
      <c r="AY172" s="86">
        <v>0</v>
      </c>
      <c r="AZ172" s="77">
        <f t="shared" si="145"/>
        <v>0</v>
      </c>
      <c r="BA172" s="73">
        <f t="shared" si="146"/>
        <v>0</v>
      </c>
      <c r="BB172" s="46">
        <f t="shared" si="147"/>
        <v>207742.95000293184</v>
      </c>
      <c r="BC172" s="67">
        <f t="shared" si="148"/>
        <v>28.642347994337769</v>
      </c>
      <c r="BD172" s="93">
        <f t="shared" si="149"/>
        <v>1825775.8559916683</v>
      </c>
      <c r="BE172" s="1">
        <v>898364</v>
      </c>
      <c r="BF172" s="1">
        <f t="shared" si="150"/>
        <v>0</v>
      </c>
      <c r="BG172" s="1">
        <f t="shared" si="151"/>
        <v>927411.8559916683</v>
      </c>
      <c r="BH172" s="87">
        <f t="shared" si="152"/>
        <v>6.700472437510262E-4</v>
      </c>
      <c r="BI172" s="1">
        <f t="shared" si="153"/>
        <v>-334.65570946552828</v>
      </c>
      <c r="BJ172" s="93">
        <f t="shared" si="154"/>
        <v>1825441.2002822028</v>
      </c>
      <c r="BK172" s="91">
        <v>8</v>
      </c>
      <c r="BL172" s="5">
        <f t="shared" si="155"/>
        <v>0</v>
      </c>
      <c r="BM172" s="139">
        <v>920</v>
      </c>
      <c r="BN172" s="32">
        <f t="shared" si="156"/>
        <v>0</v>
      </c>
      <c r="BO172" s="46">
        <f t="shared" si="157"/>
        <v>1825441.2002822028</v>
      </c>
      <c r="BP172" s="5">
        <f t="shared" si="158"/>
        <v>1825441.2002822028</v>
      </c>
      <c r="BQ172" s="96">
        <f t="shared" si="159"/>
        <v>6.4821479667891775E-4</v>
      </c>
      <c r="BR172" s="67">
        <f t="shared" si="160"/>
        <v>3817.3159176148993</v>
      </c>
      <c r="BS172" s="97">
        <f t="shared" si="162"/>
        <v>1829259</v>
      </c>
      <c r="BT172" s="99">
        <f t="shared" si="161"/>
        <v>252.20722459671859</v>
      </c>
    </row>
    <row r="173" spans="1:72" ht="15.6" x14ac:dyDescent="0.3">
      <c r="A173" s="3" t="s">
        <v>529</v>
      </c>
      <c r="B173" s="13" t="s">
        <v>232</v>
      </c>
      <c r="C173" s="36">
        <v>22621</v>
      </c>
      <c r="D173" s="25">
        <v>0</v>
      </c>
      <c r="E173" s="28">
        <v>0</v>
      </c>
      <c r="F173" s="4">
        <v>0</v>
      </c>
      <c r="G173" s="28">
        <v>0</v>
      </c>
      <c r="H173" s="28">
        <v>0</v>
      </c>
      <c r="I173" s="4">
        <v>0</v>
      </c>
      <c r="J173" s="28">
        <f t="shared" si="114"/>
        <v>0</v>
      </c>
      <c r="K173" s="49">
        <f t="shared" si="115"/>
        <v>0</v>
      </c>
      <c r="L173" s="39">
        <v>8160</v>
      </c>
      <c r="M173" s="40">
        <f t="shared" si="116"/>
        <v>2.6258070495196319E-3</v>
      </c>
      <c r="N173" s="1">
        <f t="shared" si="117"/>
        <v>300035.72744153719</v>
      </c>
      <c r="O173" s="43">
        <v>730</v>
      </c>
      <c r="P173" s="43">
        <v>559.5</v>
      </c>
      <c r="Q173" s="43">
        <f t="shared" si="118"/>
        <v>1009.75</v>
      </c>
      <c r="R173" s="44">
        <f t="shared" si="119"/>
        <v>1.078006113060662E-3</v>
      </c>
      <c r="S173" s="32">
        <f t="shared" si="120"/>
        <v>123177.5001814205</v>
      </c>
      <c r="T173" s="46">
        <f t="shared" si="121"/>
        <v>423213.22762295767</v>
      </c>
      <c r="U173" s="5">
        <f t="shared" si="122"/>
        <v>18.708864666591118</v>
      </c>
      <c r="V173" s="59">
        <v>119931042.42999999</v>
      </c>
      <c r="W173" s="58">
        <f t="shared" si="123"/>
        <v>4.2666988515393669</v>
      </c>
      <c r="X173" s="44">
        <f t="shared" si="124"/>
        <v>2.6176486744508764E-3</v>
      </c>
      <c r="Y173" s="100">
        <f t="shared" si="125"/>
        <v>5301.7568821007026</v>
      </c>
      <c r="Z173" s="32">
        <f t="shared" si="126"/>
        <v>1420751.0801026593</v>
      </c>
      <c r="AA173" s="63">
        <v>25953346.809</v>
      </c>
      <c r="AB173" s="58">
        <f t="shared" si="127"/>
        <v>19.716518442336358</v>
      </c>
      <c r="AC173" s="58">
        <f t="shared" si="128"/>
        <v>3.3819067324573275E-3</v>
      </c>
      <c r="AD173" s="105">
        <f t="shared" si="129"/>
        <v>1147.3120909332038</v>
      </c>
      <c r="AE173" s="5">
        <f t="shared" si="130"/>
        <v>1082004.4387693421</v>
      </c>
      <c r="AF173" s="46">
        <f t="shared" si="131"/>
        <v>2502755.5188720012</v>
      </c>
      <c r="AG173" s="67">
        <f t="shared" si="132"/>
        <v>110.63858887193321</v>
      </c>
      <c r="AH173" s="70">
        <v>4200.0680000000002</v>
      </c>
      <c r="AI173" s="40">
        <f t="shared" si="133"/>
        <v>4.4727301881953571E-3</v>
      </c>
      <c r="AJ173" s="5">
        <f t="shared" si="134"/>
        <v>766615.77448379411</v>
      </c>
      <c r="AK173" s="46">
        <f t="shared" si="135"/>
        <v>766615.77448379411</v>
      </c>
      <c r="AL173" s="5">
        <f t="shared" si="136"/>
        <v>33.889561667644848</v>
      </c>
      <c r="AM173" s="74">
        <v>1892.8611111111111</v>
      </c>
      <c r="AN173" s="44">
        <f t="shared" si="137"/>
        <v>2.10574971679933E-3</v>
      </c>
      <c r="AO173" s="5">
        <f t="shared" si="138"/>
        <v>60151.440796884701</v>
      </c>
      <c r="AP173" s="108">
        <v>14</v>
      </c>
      <c r="AQ173" s="77">
        <f t="shared" si="139"/>
        <v>1.5855638189437133E-3</v>
      </c>
      <c r="AR173" s="32">
        <f t="shared" si="140"/>
        <v>135881.01494039042</v>
      </c>
      <c r="AS173" s="36">
        <v>104.66666666666667</v>
      </c>
      <c r="AT173" s="81">
        <f t="shared" si="141"/>
        <v>1.8802310768065403E-3</v>
      </c>
      <c r="AU173" s="6">
        <f t="shared" si="142"/>
        <v>214843.08947644834</v>
      </c>
      <c r="AV173" s="110">
        <v>45.138888888888886</v>
      </c>
      <c r="AW173" s="77">
        <f t="shared" si="143"/>
        <v>1.2015018403311256E-3</v>
      </c>
      <c r="AX173" s="73">
        <f t="shared" si="144"/>
        <v>137288.63998291269</v>
      </c>
      <c r="AY173" s="86">
        <v>21</v>
      </c>
      <c r="AZ173" s="77">
        <f t="shared" si="145"/>
        <v>2.2657387926849004E-4</v>
      </c>
      <c r="BA173" s="73">
        <f t="shared" si="146"/>
        <v>19417.123616313318</v>
      </c>
      <c r="BB173" s="46">
        <f t="shared" si="147"/>
        <v>567581.30881294946</v>
      </c>
      <c r="BC173" s="67">
        <f t="shared" si="148"/>
        <v>25.090902648554415</v>
      </c>
      <c r="BD173" s="93">
        <f t="shared" si="149"/>
        <v>4260165.8297917033</v>
      </c>
      <c r="BE173" s="1">
        <v>2446872</v>
      </c>
      <c r="BF173" s="1">
        <f t="shared" si="150"/>
        <v>0</v>
      </c>
      <c r="BG173" s="1">
        <f t="shared" si="151"/>
        <v>1813293.8297917033</v>
      </c>
      <c r="BH173" s="87">
        <f t="shared" si="152"/>
        <v>1.3100894979000447E-3</v>
      </c>
      <c r="BI173" s="1">
        <f t="shared" si="153"/>
        <v>-654.32539939823562</v>
      </c>
      <c r="BJ173" s="93">
        <f t="shared" si="154"/>
        <v>4259511.5043923054</v>
      </c>
      <c r="BK173" s="91">
        <v>6.9</v>
      </c>
      <c r="BL173" s="5">
        <f t="shared" si="155"/>
        <v>0</v>
      </c>
      <c r="BM173" s="139">
        <v>850</v>
      </c>
      <c r="BN173" s="32">
        <f t="shared" si="156"/>
        <v>0</v>
      </c>
      <c r="BO173" s="46">
        <f t="shared" si="157"/>
        <v>4259511.5043923054</v>
      </c>
      <c r="BP173" s="5">
        <f t="shared" si="158"/>
        <v>4259511.5043923054</v>
      </c>
      <c r="BQ173" s="96">
        <f t="shared" si="159"/>
        <v>1.5125539969977244E-3</v>
      </c>
      <c r="BR173" s="67">
        <f t="shared" si="160"/>
        <v>8907.3814398770264</v>
      </c>
      <c r="BS173" s="97">
        <f t="shared" si="162"/>
        <v>4268419</v>
      </c>
      <c r="BT173" s="99">
        <f t="shared" si="161"/>
        <v>188.69276336147828</v>
      </c>
    </row>
    <row r="174" spans="1:72" ht="15.6" x14ac:dyDescent="0.3">
      <c r="A174" s="2" t="s">
        <v>549</v>
      </c>
      <c r="B174" s="13" t="s">
        <v>252</v>
      </c>
      <c r="C174" s="36">
        <v>42145</v>
      </c>
      <c r="D174" s="25">
        <v>0</v>
      </c>
      <c r="E174" s="28">
        <v>0</v>
      </c>
      <c r="F174" s="4">
        <v>0</v>
      </c>
      <c r="G174" s="28">
        <v>0</v>
      </c>
      <c r="H174" s="28">
        <f>C174/($C$9+$C$59+$C$61+$C$66+$C$73+$C$79+$C$93+$C$104+$C$126+$C$139+$C$166+$C$174+$C$198+$C$213+$C$232+$C$249+$C$259+$C$261+$C$262+$C$267+$C$274)*$H$6</f>
        <v>3298379.0949625559</v>
      </c>
      <c r="I174" s="4">
        <v>0</v>
      </c>
      <c r="J174" s="28">
        <f t="shared" si="114"/>
        <v>3298379.0949625559</v>
      </c>
      <c r="K174" s="49">
        <f t="shared" si="115"/>
        <v>78.2626431359012</v>
      </c>
      <c r="L174" s="39">
        <v>20118</v>
      </c>
      <c r="M174" s="40">
        <f t="shared" si="116"/>
        <v>6.4737728213524453E-3</v>
      </c>
      <c r="N174" s="1">
        <f t="shared" si="117"/>
        <v>739720.43684667221</v>
      </c>
      <c r="O174" s="43">
        <v>3762</v>
      </c>
      <c r="P174" s="43">
        <v>5110.5</v>
      </c>
      <c r="Q174" s="43">
        <f t="shared" si="118"/>
        <v>6317.25</v>
      </c>
      <c r="R174" s="44">
        <f t="shared" si="119"/>
        <v>6.744277412956144E-3</v>
      </c>
      <c r="S174" s="32">
        <f t="shared" si="120"/>
        <v>770629.42611644336</v>
      </c>
      <c r="T174" s="46">
        <f t="shared" si="121"/>
        <v>1510349.8629631156</v>
      </c>
      <c r="U174" s="5">
        <f t="shared" si="122"/>
        <v>35.836988087866068</v>
      </c>
      <c r="V174" s="59">
        <v>172027219.26999998</v>
      </c>
      <c r="W174" s="58">
        <f t="shared" si="123"/>
        <v>10.3251161795054</v>
      </c>
      <c r="X174" s="44">
        <f t="shared" si="124"/>
        <v>6.334528782382296E-3</v>
      </c>
      <c r="Y174" s="100">
        <f t="shared" si="125"/>
        <v>4081.7942643255424</v>
      </c>
      <c r="Z174" s="32">
        <f t="shared" si="126"/>
        <v>3438119.3692461355</v>
      </c>
      <c r="AA174" s="63">
        <v>43373862.990000002</v>
      </c>
      <c r="AB174" s="58">
        <f t="shared" si="127"/>
        <v>40.950953006180463</v>
      </c>
      <c r="AC174" s="58">
        <f t="shared" si="128"/>
        <v>7.0241764070662332E-3</v>
      </c>
      <c r="AD174" s="105">
        <f t="shared" si="129"/>
        <v>1029.1579781706016</v>
      </c>
      <c r="AE174" s="5">
        <f t="shared" si="130"/>
        <v>2247309.1815935974</v>
      </c>
      <c r="AF174" s="46">
        <f t="shared" si="131"/>
        <v>5685428.5508397333</v>
      </c>
      <c r="AG174" s="67">
        <f t="shared" si="132"/>
        <v>134.90161468358602</v>
      </c>
      <c r="AH174" s="70">
        <v>4353.0599000000002</v>
      </c>
      <c r="AI174" s="40">
        <f t="shared" si="133"/>
        <v>4.6356540955414683E-3</v>
      </c>
      <c r="AJ174" s="5">
        <f t="shared" si="134"/>
        <v>794540.56139396969</v>
      </c>
      <c r="AK174" s="46">
        <f t="shared" si="135"/>
        <v>794540.56139396969</v>
      </c>
      <c r="AL174" s="5">
        <f t="shared" si="136"/>
        <v>18.852546242590336</v>
      </c>
      <c r="AM174" s="74">
        <v>6011.6944444444443</v>
      </c>
      <c r="AN174" s="44">
        <f t="shared" si="137"/>
        <v>6.6878250071089893E-3</v>
      </c>
      <c r="AO174" s="5">
        <f t="shared" si="138"/>
        <v>191039.94494962922</v>
      </c>
      <c r="AP174" s="108">
        <v>51.666666666666664</v>
      </c>
      <c r="AQ174" s="77">
        <f t="shared" si="139"/>
        <v>5.8514855222922746E-3</v>
      </c>
      <c r="AR174" s="32">
        <f t="shared" si="140"/>
        <v>501465.65037525026</v>
      </c>
      <c r="AS174" s="36">
        <v>392.33333333333331</v>
      </c>
      <c r="AT174" s="81">
        <f t="shared" si="141"/>
        <v>7.0478725394945785E-3</v>
      </c>
      <c r="AU174" s="6">
        <f t="shared" si="142"/>
        <v>805319.47870630468</v>
      </c>
      <c r="AV174" s="110">
        <v>184.30555555555554</v>
      </c>
      <c r="AW174" s="77">
        <f t="shared" si="143"/>
        <v>4.9058244372904725E-3</v>
      </c>
      <c r="AX174" s="73">
        <f t="shared" si="144"/>
        <v>560560.07771484659</v>
      </c>
      <c r="AY174" s="86">
        <v>715</v>
      </c>
      <c r="AZ174" s="77">
        <f t="shared" si="145"/>
        <v>7.7143011274747805E-3</v>
      </c>
      <c r="BA174" s="73">
        <f t="shared" si="146"/>
        <v>661106.82788876293</v>
      </c>
      <c r="BB174" s="46">
        <f t="shared" si="147"/>
        <v>2719491.9796347939</v>
      </c>
      <c r="BC174" s="67">
        <f t="shared" si="148"/>
        <v>64.527037125039598</v>
      </c>
      <c r="BD174" s="93">
        <f t="shared" si="149"/>
        <v>14008190.049794169</v>
      </c>
      <c r="BE174" s="1">
        <v>7125704</v>
      </c>
      <c r="BF174" s="1">
        <f t="shared" si="150"/>
        <v>0</v>
      </c>
      <c r="BG174" s="1">
        <f t="shared" si="151"/>
        <v>6882486.0497941691</v>
      </c>
      <c r="BH174" s="87">
        <f t="shared" si="152"/>
        <v>4.9725381210361632E-3</v>
      </c>
      <c r="BI174" s="1">
        <f t="shared" si="153"/>
        <v>-2483.5387179923659</v>
      </c>
      <c r="BJ174" s="93">
        <f t="shared" si="154"/>
        <v>14005706.511076177</v>
      </c>
      <c r="BK174" s="91">
        <v>7</v>
      </c>
      <c r="BL174" s="5">
        <f t="shared" si="155"/>
        <v>0</v>
      </c>
      <c r="BM174" s="139">
        <v>787</v>
      </c>
      <c r="BN174" s="32">
        <f t="shared" si="156"/>
        <v>0</v>
      </c>
      <c r="BO174" s="46">
        <f t="shared" si="157"/>
        <v>14005706.511076177</v>
      </c>
      <c r="BP174" s="5">
        <f t="shared" si="158"/>
        <v>14005706.511076177</v>
      </c>
      <c r="BQ174" s="96">
        <f t="shared" si="159"/>
        <v>4.9734311885906391E-3</v>
      </c>
      <c r="BR174" s="67">
        <f t="shared" si="160"/>
        <v>29288.374993348712</v>
      </c>
      <c r="BS174" s="97">
        <f t="shared" si="162"/>
        <v>14034995</v>
      </c>
      <c r="BT174" s="99">
        <f t="shared" si="161"/>
        <v>333.01684660102029</v>
      </c>
    </row>
    <row r="175" spans="1:72" ht="15.6" x14ac:dyDescent="0.3">
      <c r="A175" s="2" t="s">
        <v>574</v>
      </c>
      <c r="B175" s="13" t="s">
        <v>277</v>
      </c>
      <c r="C175" s="36">
        <v>34255</v>
      </c>
      <c r="D175" s="25">
        <v>0</v>
      </c>
      <c r="E175" s="28">
        <v>0</v>
      </c>
      <c r="F175" s="4">
        <v>0</v>
      </c>
      <c r="G175" s="28">
        <v>0</v>
      </c>
      <c r="H175" s="28">
        <v>0</v>
      </c>
      <c r="I175" s="4">
        <v>0</v>
      </c>
      <c r="J175" s="28">
        <f t="shared" si="114"/>
        <v>0</v>
      </c>
      <c r="K175" s="49">
        <f t="shared" si="115"/>
        <v>0</v>
      </c>
      <c r="L175" s="39">
        <v>15073</v>
      </c>
      <c r="M175" s="40">
        <f t="shared" si="116"/>
        <v>4.8503418697805646E-3</v>
      </c>
      <c r="N175" s="1">
        <f t="shared" si="117"/>
        <v>554220.4068292022</v>
      </c>
      <c r="O175" s="43">
        <v>2172</v>
      </c>
      <c r="P175" s="43">
        <v>1911.5</v>
      </c>
      <c r="Q175" s="43">
        <f t="shared" si="118"/>
        <v>3127.75</v>
      </c>
      <c r="R175" s="44">
        <f t="shared" si="119"/>
        <v>3.3391766478093441E-3</v>
      </c>
      <c r="S175" s="32">
        <f t="shared" si="120"/>
        <v>381548.32997517992</v>
      </c>
      <c r="T175" s="46">
        <f t="shared" si="121"/>
        <v>935768.73680438218</v>
      </c>
      <c r="U175" s="5">
        <f t="shared" si="122"/>
        <v>27.31772695385731</v>
      </c>
      <c r="V175" s="59">
        <v>112150219.59</v>
      </c>
      <c r="W175" s="58">
        <f t="shared" si="123"/>
        <v>10.462797391656894</v>
      </c>
      <c r="X175" s="44">
        <f t="shared" si="124"/>
        <v>6.4189971395420993E-3</v>
      </c>
      <c r="Y175" s="100">
        <f t="shared" si="125"/>
        <v>3273.9810126988764</v>
      </c>
      <c r="Z175" s="32">
        <f t="shared" si="126"/>
        <v>3483965.288463871</v>
      </c>
      <c r="AA175" s="63">
        <v>43056817.649999999</v>
      </c>
      <c r="AB175" s="58">
        <f t="shared" si="127"/>
        <v>27.252479143683303</v>
      </c>
      <c r="AC175" s="58">
        <f t="shared" si="128"/>
        <v>4.6745242047537732E-3</v>
      </c>
      <c r="AD175" s="105">
        <f t="shared" si="129"/>
        <v>1256.9498657130346</v>
      </c>
      <c r="AE175" s="5">
        <f t="shared" si="130"/>
        <v>1495563.4021885705</v>
      </c>
      <c r="AF175" s="46">
        <f t="shared" si="131"/>
        <v>4979528.6906524412</v>
      </c>
      <c r="AG175" s="67">
        <f t="shared" si="132"/>
        <v>145.36647761355835</v>
      </c>
      <c r="AH175" s="70">
        <v>6689.4400999999998</v>
      </c>
      <c r="AI175" s="40">
        <f t="shared" si="133"/>
        <v>7.1237086345731938E-3</v>
      </c>
      <c r="AJ175" s="5">
        <f t="shared" si="134"/>
        <v>1220987.4466614465</v>
      </c>
      <c r="AK175" s="46">
        <f t="shared" si="135"/>
        <v>1220987.4466614465</v>
      </c>
      <c r="AL175" s="5">
        <f t="shared" si="136"/>
        <v>35.644065002523618</v>
      </c>
      <c r="AM175" s="74">
        <v>4022.7777777777778</v>
      </c>
      <c r="AN175" s="44">
        <f t="shared" si="137"/>
        <v>4.475216441701701E-3</v>
      </c>
      <c r="AO175" s="5">
        <f t="shared" si="138"/>
        <v>127836.04561297335</v>
      </c>
      <c r="AP175" s="108">
        <v>40.666666666666664</v>
      </c>
      <c r="AQ175" s="77">
        <f t="shared" si="139"/>
        <v>4.6056853788365004E-3</v>
      </c>
      <c r="AR175" s="32">
        <f t="shared" si="140"/>
        <v>394701.99577922927</v>
      </c>
      <c r="AS175" s="36">
        <v>247.16666666666666</v>
      </c>
      <c r="AT175" s="81">
        <f t="shared" si="141"/>
        <v>4.4400998199109858E-3</v>
      </c>
      <c r="AU175" s="6">
        <f t="shared" si="142"/>
        <v>507344.42944836442</v>
      </c>
      <c r="AV175" s="110">
        <v>111.22222222222223</v>
      </c>
      <c r="AW175" s="77">
        <f t="shared" si="143"/>
        <v>2.960500534575894E-3</v>
      </c>
      <c r="AX175" s="73">
        <f t="shared" si="144"/>
        <v>338279.2089178969</v>
      </c>
      <c r="AY175" s="86">
        <v>281</v>
      </c>
      <c r="AZ175" s="77">
        <f t="shared" si="145"/>
        <v>3.0317742892593193E-3</v>
      </c>
      <c r="BA175" s="73">
        <f t="shared" si="146"/>
        <v>259819.60648495439</v>
      </c>
      <c r="BB175" s="46">
        <f t="shared" si="147"/>
        <v>1627981.2862434185</v>
      </c>
      <c r="BC175" s="67">
        <f t="shared" si="148"/>
        <v>47.525362319177304</v>
      </c>
      <c r="BD175" s="93">
        <f t="shared" si="149"/>
        <v>8764266.1603616886</v>
      </c>
      <c r="BE175" s="1">
        <v>5056171</v>
      </c>
      <c r="BF175" s="1">
        <f t="shared" si="150"/>
        <v>0</v>
      </c>
      <c r="BG175" s="1">
        <f t="shared" si="151"/>
        <v>3708095.1603616886</v>
      </c>
      <c r="BH175" s="87">
        <f t="shared" si="152"/>
        <v>2.6790674776419831E-3</v>
      </c>
      <c r="BI175" s="1">
        <f t="shared" si="153"/>
        <v>-1338.0627049776265</v>
      </c>
      <c r="BJ175" s="93">
        <f t="shared" si="154"/>
        <v>8762928.0976567101</v>
      </c>
      <c r="BK175" s="91">
        <v>6</v>
      </c>
      <c r="BL175" s="5">
        <f t="shared" si="155"/>
        <v>0</v>
      </c>
      <c r="BM175" s="139">
        <v>819</v>
      </c>
      <c r="BN175" s="32">
        <f t="shared" si="156"/>
        <v>0</v>
      </c>
      <c r="BO175" s="46">
        <f t="shared" si="157"/>
        <v>8762928.0976567101</v>
      </c>
      <c r="BP175" s="5">
        <f t="shared" si="158"/>
        <v>8762928.0976567101</v>
      </c>
      <c r="BQ175" s="96">
        <f t="shared" si="159"/>
        <v>3.1117187747577869E-3</v>
      </c>
      <c r="BR175" s="67">
        <f t="shared" si="160"/>
        <v>18324.810959086764</v>
      </c>
      <c r="BS175" s="97">
        <f t="shared" si="162"/>
        <v>8781253</v>
      </c>
      <c r="BT175" s="99">
        <f t="shared" si="161"/>
        <v>256.34952561669832</v>
      </c>
    </row>
    <row r="176" spans="1:72" ht="15.6" x14ac:dyDescent="0.3">
      <c r="A176" s="3" t="s">
        <v>382</v>
      </c>
      <c r="B176" s="13" t="s">
        <v>83</v>
      </c>
      <c r="C176" s="36">
        <v>19016</v>
      </c>
      <c r="D176" s="25">
        <v>0</v>
      </c>
      <c r="E176" s="28">
        <v>0</v>
      </c>
      <c r="F176" s="4">
        <v>0</v>
      </c>
      <c r="G176" s="28">
        <v>0</v>
      </c>
      <c r="H176" s="28">
        <v>0</v>
      </c>
      <c r="I176" s="4">
        <v>0</v>
      </c>
      <c r="J176" s="28">
        <f t="shared" si="114"/>
        <v>0</v>
      </c>
      <c r="K176" s="49">
        <f t="shared" si="115"/>
        <v>0</v>
      </c>
      <c r="L176" s="39">
        <v>7984</v>
      </c>
      <c r="M176" s="40">
        <f t="shared" si="116"/>
        <v>2.5691719955103849E-3</v>
      </c>
      <c r="N176" s="1">
        <f t="shared" si="117"/>
        <v>293564.3686143668</v>
      </c>
      <c r="O176" s="43">
        <v>1622</v>
      </c>
      <c r="P176" s="43">
        <v>1005</v>
      </c>
      <c r="Q176" s="43">
        <f t="shared" si="118"/>
        <v>2124.5</v>
      </c>
      <c r="R176" s="44">
        <f t="shared" si="119"/>
        <v>2.2681099155210461E-3</v>
      </c>
      <c r="S176" s="32">
        <f t="shared" si="120"/>
        <v>259163.75254808404</v>
      </c>
      <c r="T176" s="46">
        <f t="shared" si="121"/>
        <v>552728.12116245087</v>
      </c>
      <c r="U176" s="5">
        <f t="shared" si="122"/>
        <v>29.066476712371205</v>
      </c>
      <c r="V176" s="59">
        <v>97436870.700000018</v>
      </c>
      <c r="W176" s="58">
        <f t="shared" si="123"/>
        <v>3.7112055570150813</v>
      </c>
      <c r="X176" s="44">
        <f t="shared" si="124"/>
        <v>2.2768497719098096E-3</v>
      </c>
      <c r="Y176" s="100">
        <f t="shared" si="125"/>
        <v>5123.9414545645777</v>
      </c>
      <c r="Z176" s="32">
        <f t="shared" si="126"/>
        <v>1235779.5773915118</v>
      </c>
      <c r="AA176" s="63">
        <v>22490614.791000001</v>
      </c>
      <c r="AB176" s="58">
        <f t="shared" si="127"/>
        <v>16.078184583229074</v>
      </c>
      <c r="AC176" s="58">
        <f t="shared" si="128"/>
        <v>2.7578358140023995E-3</v>
      </c>
      <c r="AD176" s="105">
        <f t="shared" si="129"/>
        <v>1182.720592711401</v>
      </c>
      <c r="AE176" s="5">
        <f t="shared" si="130"/>
        <v>882339.70603306987</v>
      </c>
      <c r="AF176" s="46">
        <f t="shared" si="131"/>
        <v>2118119.2834245814</v>
      </c>
      <c r="AG176" s="67">
        <f t="shared" si="132"/>
        <v>111.38616341105288</v>
      </c>
      <c r="AH176" s="70">
        <v>2536.2471999999998</v>
      </c>
      <c r="AI176" s="40">
        <f t="shared" si="133"/>
        <v>2.700896608380137E-3</v>
      </c>
      <c r="AJ176" s="5">
        <f t="shared" si="134"/>
        <v>462927.53153290704</v>
      </c>
      <c r="AK176" s="46">
        <f t="shared" si="135"/>
        <v>462927.53153290704</v>
      </c>
      <c r="AL176" s="5">
        <f t="shared" si="136"/>
        <v>24.344106622470921</v>
      </c>
      <c r="AM176" s="74">
        <v>1738.8333333333333</v>
      </c>
      <c r="AN176" s="44">
        <f t="shared" si="137"/>
        <v>1.93439855556997E-3</v>
      </c>
      <c r="AO176" s="5">
        <f t="shared" si="138"/>
        <v>55256.737904163136</v>
      </c>
      <c r="AP176" s="108">
        <v>4.333333333333333</v>
      </c>
      <c r="AQ176" s="77">
        <f t="shared" si="139"/>
        <v>4.9076975348257793E-4</v>
      </c>
      <c r="AR176" s="32">
        <f t="shared" si="140"/>
        <v>42058.409386311316</v>
      </c>
      <c r="AS176" s="36">
        <v>83.75</v>
      </c>
      <c r="AT176" s="81">
        <f t="shared" si="141"/>
        <v>1.5044842612982267E-3</v>
      </c>
      <c r="AU176" s="6">
        <f t="shared" si="142"/>
        <v>171908.68226419631</v>
      </c>
      <c r="AV176" s="110">
        <v>59.166666666666664</v>
      </c>
      <c r="AW176" s="77">
        <f t="shared" si="143"/>
        <v>1.5748916430186448E-3</v>
      </c>
      <c r="AX176" s="73">
        <f t="shared" si="144"/>
        <v>179953.72502375633</v>
      </c>
      <c r="AY176" s="86">
        <v>92</v>
      </c>
      <c r="AZ176" s="77">
        <f t="shared" si="145"/>
        <v>9.9260937584290886E-4</v>
      </c>
      <c r="BA176" s="73">
        <f t="shared" si="146"/>
        <v>85065.493938134547</v>
      </c>
      <c r="BB176" s="46">
        <f t="shared" si="147"/>
        <v>534243.04851656174</v>
      </c>
      <c r="BC176" s="67">
        <f t="shared" si="148"/>
        <v>28.094396745717383</v>
      </c>
      <c r="BD176" s="93">
        <f t="shared" si="149"/>
        <v>3668017.9846365009</v>
      </c>
      <c r="BE176" s="1">
        <v>2141097</v>
      </c>
      <c r="BF176" s="1">
        <f t="shared" si="150"/>
        <v>0</v>
      </c>
      <c r="BG176" s="1">
        <f t="shared" si="151"/>
        <v>1526920.9846365009</v>
      </c>
      <c r="BH176" s="87">
        <f t="shared" si="152"/>
        <v>1.10318753267101E-3</v>
      </c>
      <c r="BI176" s="1">
        <f t="shared" si="153"/>
        <v>-550.98802340081568</v>
      </c>
      <c r="BJ176" s="93">
        <f t="shared" si="154"/>
        <v>3667466.9966131002</v>
      </c>
      <c r="BK176" s="91">
        <v>7.9</v>
      </c>
      <c r="BL176" s="5">
        <f t="shared" si="155"/>
        <v>0</v>
      </c>
      <c r="BM176" s="139">
        <v>976.07</v>
      </c>
      <c r="BN176" s="32">
        <f t="shared" si="156"/>
        <v>0</v>
      </c>
      <c r="BO176" s="46">
        <f t="shared" si="157"/>
        <v>3667466.9966131002</v>
      </c>
      <c r="BP176" s="5">
        <f t="shared" si="158"/>
        <v>3667466.9966131002</v>
      </c>
      <c r="BQ176" s="96">
        <f t="shared" si="159"/>
        <v>1.3023187891062632E-3</v>
      </c>
      <c r="BR176" s="67">
        <f t="shared" si="160"/>
        <v>7669.3131180200135</v>
      </c>
      <c r="BS176" s="97">
        <f t="shared" si="162"/>
        <v>3675136</v>
      </c>
      <c r="BT176" s="99">
        <f t="shared" si="161"/>
        <v>193.2654606647034</v>
      </c>
    </row>
    <row r="177" spans="1:72" ht="15.6" x14ac:dyDescent="0.3">
      <c r="A177" s="3" t="s">
        <v>448</v>
      </c>
      <c r="B177" s="13" t="s">
        <v>149</v>
      </c>
      <c r="C177" s="36">
        <v>3257</v>
      </c>
      <c r="D177" s="25">
        <v>0</v>
      </c>
      <c r="E177" s="28">
        <v>0</v>
      </c>
      <c r="F177" s="4">
        <v>0</v>
      </c>
      <c r="G177" s="28">
        <v>0</v>
      </c>
      <c r="H177" s="28">
        <v>0</v>
      </c>
      <c r="I177" s="4">
        <v>0</v>
      </c>
      <c r="J177" s="28">
        <f t="shared" si="114"/>
        <v>0</v>
      </c>
      <c r="K177" s="49">
        <f t="shared" si="115"/>
        <v>0</v>
      </c>
      <c r="L177" s="39">
        <v>1416</v>
      </c>
      <c r="M177" s="40">
        <f t="shared" si="116"/>
        <v>4.5565475271075961E-4</v>
      </c>
      <c r="N177" s="1">
        <f t="shared" si="117"/>
        <v>52065.023291325568</v>
      </c>
      <c r="O177" s="43">
        <v>0</v>
      </c>
      <c r="P177" s="43">
        <v>50.5</v>
      </c>
      <c r="Q177" s="43">
        <f t="shared" si="118"/>
        <v>25.25</v>
      </c>
      <c r="R177" s="44">
        <f t="shared" si="119"/>
        <v>2.6956825308028438E-5</v>
      </c>
      <c r="S177" s="32">
        <f t="shared" si="120"/>
        <v>3080.1999302608247</v>
      </c>
      <c r="T177" s="46">
        <f t="shared" si="121"/>
        <v>55145.223221586391</v>
      </c>
      <c r="U177" s="5">
        <f t="shared" si="122"/>
        <v>16.93129358967958</v>
      </c>
      <c r="V177" s="59">
        <v>10380991.469999999</v>
      </c>
      <c r="W177" s="58">
        <f t="shared" si="123"/>
        <v>1.0218724319980586</v>
      </c>
      <c r="X177" s="44">
        <f t="shared" si="124"/>
        <v>6.2692566552067358E-4</v>
      </c>
      <c r="Y177" s="100">
        <f t="shared" si="125"/>
        <v>3187.2862972060175</v>
      </c>
      <c r="Z177" s="32">
        <f t="shared" si="126"/>
        <v>340269.23671085283</v>
      </c>
      <c r="AA177" s="63">
        <v>3332594.0159999998</v>
      </c>
      <c r="AB177" s="58">
        <f t="shared" si="127"/>
        <v>3.1831207008924789</v>
      </c>
      <c r="AC177" s="58">
        <f t="shared" si="128"/>
        <v>5.4598976792258325E-4</v>
      </c>
      <c r="AD177" s="105">
        <f t="shared" si="129"/>
        <v>1023.2097070924162</v>
      </c>
      <c r="AE177" s="5">
        <f t="shared" si="130"/>
        <v>174683.51410910243</v>
      </c>
      <c r="AF177" s="46">
        <f t="shared" si="131"/>
        <v>514952.75081995525</v>
      </c>
      <c r="AG177" s="67">
        <f t="shared" si="132"/>
        <v>158.10646325451498</v>
      </c>
      <c r="AH177" s="70">
        <v>5550.8360000000002</v>
      </c>
      <c r="AI177" s="40">
        <f t="shared" si="133"/>
        <v>5.9111880443177495E-3</v>
      </c>
      <c r="AJ177" s="5">
        <f t="shared" si="134"/>
        <v>1013164.1771448761</v>
      </c>
      <c r="AK177" s="46">
        <f t="shared" si="135"/>
        <v>1013164.1771448761</v>
      </c>
      <c r="AL177" s="5">
        <f t="shared" si="136"/>
        <v>311.07282073837155</v>
      </c>
      <c r="AM177" s="74">
        <v>547.52777777777783</v>
      </c>
      <c r="AN177" s="44">
        <f t="shared" si="137"/>
        <v>6.0910779783443058E-4</v>
      </c>
      <c r="AO177" s="5">
        <f t="shared" si="138"/>
        <v>17399.366766173996</v>
      </c>
      <c r="AP177" s="108">
        <v>1.6666666666666667</v>
      </c>
      <c r="AQ177" s="77">
        <f t="shared" si="139"/>
        <v>1.887575974932992E-4</v>
      </c>
      <c r="AR177" s="32">
        <f t="shared" si="140"/>
        <v>16176.31130242743</v>
      </c>
      <c r="AS177" s="36">
        <v>14.416666666666666</v>
      </c>
      <c r="AT177" s="81">
        <f t="shared" si="141"/>
        <v>2.5898087284039129E-4</v>
      </c>
      <c r="AU177" s="6">
        <f t="shared" si="142"/>
        <v>29592.240827568123</v>
      </c>
      <c r="AV177" s="110">
        <v>6.4722222222222223</v>
      </c>
      <c r="AW177" s="77">
        <f t="shared" si="143"/>
        <v>1.7227687925978603E-4</v>
      </c>
      <c r="AX177" s="73">
        <f t="shared" si="144"/>
        <v>19685.078840626869</v>
      </c>
      <c r="AY177" s="86">
        <v>6</v>
      </c>
      <c r="AZ177" s="77">
        <f t="shared" si="145"/>
        <v>6.4735394076711445E-5</v>
      </c>
      <c r="BA177" s="73">
        <f t="shared" si="146"/>
        <v>5547.7496046609476</v>
      </c>
      <c r="BB177" s="46">
        <f t="shared" si="147"/>
        <v>88400.747341457376</v>
      </c>
      <c r="BC177" s="67">
        <f t="shared" si="148"/>
        <v>27.141770752673434</v>
      </c>
      <c r="BD177" s="93">
        <f t="shared" si="149"/>
        <v>1671662.8985278751</v>
      </c>
      <c r="BE177" s="1">
        <v>575011</v>
      </c>
      <c r="BF177" s="1">
        <f t="shared" si="150"/>
        <v>0</v>
      </c>
      <c r="BG177" s="1">
        <f t="shared" si="151"/>
        <v>1096651.8985278751</v>
      </c>
      <c r="BH177" s="87">
        <f t="shared" si="152"/>
        <v>7.9232174703784913E-4</v>
      </c>
      <c r="BI177" s="1">
        <f t="shared" si="153"/>
        <v>-395.72582210105111</v>
      </c>
      <c r="BJ177" s="93">
        <f t="shared" si="154"/>
        <v>1671267.172705774</v>
      </c>
      <c r="BK177" s="91">
        <v>7.7</v>
      </c>
      <c r="BL177" s="5">
        <f t="shared" si="155"/>
        <v>0</v>
      </c>
      <c r="BM177" s="139">
        <v>1070</v>
      </c>
      <c r="BN177" s="32">
        <f t="shared" si="156"/>
        <v>0</v>
      </c>
      <c r="BO177" s="46">
        <f t="shared" si="157"/>
        <v>1671267.172705774</v>
      </c>
      <c r="BP177" s="5">
        <f t="shared" si="158"/>
        <v>1671267.172705774</v>
      </c>
      <c r="BQ177" s="96">
        <f t="shared" si="159"/>
        <v>5.934675465767644E-4</v>
      </c>
      <c r="BR177" s="67">
        <f t="shared" si="160"/>
        <v>3494.911137083312</v>
      </c>
      <c r="BS177" s="97">
        <f t="shared" si="162"/>
        <v>1674762</v>
      </c>
      <c r="BT177" s="99">
        <f t="shared" si="161"/>
        <v>514.20386859072767</v>
      </c>
    </row>
    <row r="178" spans="1:72" ht="15.6" x14ac:dyDescent="0.3">
      <c r="A178" s="3" t="s">
        <v>423</v>
      </c>
      <c r="B178" s="13" t="s">
        <v>124</v>
      </c>
      <c r="C178" s="36">
        <v>14728</v>
      </c>
      <c r="D178" s="25">
        <v>0</v>
      </c>
      <c r="E178" s="28">
        <v>0</v>
      </c>
      <c r="F178" s="4">
        <v>0</v>
      </c>
      <c r="G178" s="28">
        <v>0</v>
      </c>
      <c r="H178" s="28">
        <v>0</v>
      </c>
      <c r="I178" s="4">
        <v>0</v>
      </c>
      <c r="J178" s="28">
        <f t="shared" si="114"/>
        <v>0</v>
      </c>
      <c r="K178" s="49">
        <f t="shared" si="115"/>
        <v>0</v>
      </c>
      <c r="L178" s="39">
        <v>4152</v>
      </c>
      <c r="M178" s="40">
        <f t="shared" si="116"/>
        <v>1.3360724104908715E-3</v>
      </c>
      <c r="N178" s="1">
        <f t="shared" si="117"/>
        <v>152665.23778642921</v>
      </c>
      <c r="O178" s="43">
        <v>0</v>
      </c>
      <c r="P178" s="43">
        <v>332</v>
      </c>
      <c r="Q178" s="43">
        <f t="shared" si="118"/>
        <v>166</v>
      </c>
      <c r="R178" s="44">
        <f t="shared" si="119"/>
        <v>1.772211089557513E-4</v>
      </c>
      <c r="S178" s="32">
        <f t="shared" si="120"/>
        <v>20250.027264288983</v>
      </c>
      <c r="T178" s="46">
        <f t="shared" si="121"/>
        <v>172915.26505071818</v>
      </c>
      <c r="U178" s="5">
        <f t="shared" si="122"/>
        <v>11.740580190841809</v>
      </c>
      <c r="V178" s="59">
        <v>90314575.699999988</v>
      </c>
      <c r="W178" s="58">
        <f t="shared" si="123"/>
        <v>2.4017605388584031</v>
      </c>
      <c r="X178" s="44">
        <f t="shared" si="124"/>
        <v>1.4734963749838755E-3</v>
      </c>
      <c r="Y178" s="100">
        <f t="shared" si="125"/>
        <v>6132.1683663769682</v>
      </c>
      <c r="Z178" s="32">
        <f t="shared" si="126"/>
        <v>799752.68901387509</v>
      </c>
      <c r="AA178" s="63">
        <v>17779031.901000001</v>
      </c>
      <c r="AB178" s="58">
        <f t="shared" si="127"/>
        <v>12.200550919074477</v>
      </c>
      <c r="AC178" s="58">
        <f t="shared" si="128"/>
        <v>2.0927186213722357E-3</v>
      </c>
      <c r="AD178" s="105">
        <f t="shared" si="129"/>
        <v>1207.158602729495</v>
      </c>
      <c r="AE178" s="5">
        <f t="shared" si="130"/>
        <v>669542.6623355553</v>
      </c>
      <c r="AF178" s="46">
        <f t="shared" si="131"/>
        <v>1469295.3513494304</v>
      </c>
      <c r="AG178" s="67">
        <f t="shared" si="132"/>
        <v>99.762041780922758</v>
      </c>
      <c r="AH178" s="70">
        <v>3401.5846999999999</v>
      </c>
      <c r="AI178" s="40">
        <f t="shared" si="133"/>
        <v>3.6224105360659507E-3</v>
      </c>
      <c r="AJ178" s="5">
        <f t="shared" si="134"/>
        <v>620872.92140573054</v>
      </c>
      <c r="AK178" s="46">
        <f t="shared" si="135"/>
        <v>620872.92140573054</v>
      </c>
      <c r="AL178" s="5">
        <f t="shared" si="136"/>
        <v>42.155956097618855</v>
      </c>
      <c r="AM178" s="74">
        <v>992.55555555555554</v>
      </c>
      <c r="AN178" s="44">
        <f t="shared" si="137"/>
        <v>1.1041875010004501E-3</v>
      </c>
      <c r="AO178" s="5">
        <f t="shared" si="138"/>
        <v>31541.483095171687</v>
      </c>
      <c r="AP178" s="108">
        <v>6</v>
      </c>
      <c r="AQ178" s="77">
        <f t="shared" si="139"/>
        <v>6.7952735097587713E-4</v>
      </c>
      <c r="AR178" s="32">
        <f t="shared" si="140"/>
        <v>58234.720688738744</v>
      </c>
      <c r="AS178" s="36">
        <v>48</v>
      </c>
      <c r="AT178" s="81">
        <f t="shared" si="141"/>
        <v>8.6227157662465532E-4</v>
      </c>
      <c r="AU178" s="6">
        <f t="shared" si="142"/>
        <v>98526.767148434898</v>
      </c>
      <c r="AV178" s="110">
        <v>46.444444444444443</v>
      </c>
      <c r="AW178" s="77">
        <f t="shared" si="143"/>
        <v>1.2362529704822412E-3</v>
      </c>
      <c r="AX178" s="73">
        <f t="shared" si="144"/>
        <v>141259.44987780307</v>
      </c>
      <c r="AY178" s="86">
        <v>11</v>
      </c>
      <c r="AZ178" s="77">
        <f t="shared" si="145"/>
        <v>1.1868155580730431E-4</v>
      </c>
      <c r="BA178" s="73">
        <f t="shared" si="146"/>
        <v>10170.874275211738</v>
      </c>
      <c r="BB178" s="46">
        <f t="shared" si="147"/>
        <v>339733.29508536012</v>
      </c>
      <c r="BC178" s="67">
        <f t="shared" si="148"/>
        <v>23.067171040559487</v>
      </c>
      <c r="BD178" s="93">
        <f t="shared" si="149"/>
        <v>2602816.8328912393</v>
      </c>
      <c r="BE178" s="1">
        <v>1622648</v>
      </c>
      <c r="BF178" s="1">
        <f t="shared" si="150"/>
        <v>0</v>
      </c>
      <c r="BG178" s="1">
        <f t="shared" si="151"/>
        <v>980168.83289123932</v>
      </c>
      <c r="BH178" s="87">
        <f t="shared" si="152"/>
        <v>7.0816371458522231E-4</v>
      </c>
      <c r="BI178" s="1">
        <f t="shared" si="153"/>
        <v>-353.69301572759207</v>
      </c>
      <c r="BJ178" s="93">
        <f t="shared" si="154"/>
        <v>2602463.1398755116</v>
      </c>
      <c r="BK178" s="91">
        <v>7.5</v>
      </c>
      <c r="BL178" s="5">
        <f t="shared" si="155"/>
        <v>0</v>
      </c>
      <c r="BM178" s="139">
        <v>614</v>
      </c>
      <c r="BN178" s="32">
        <f t="shared" si="156"/>
        <v>0</v>
      </c>
      <c r="BO178" s="46">
        <f t="shared" si="157"/>
        <v>2602463.1398755116</v>
      </c>
      <c r="BP178" s="5">
        <f t="shared" si="158"/>
        <v>2602463.1398755116</v>
      </c>
      <c r="BQ178" s="96">
        <f t="shared" si="159"/>
        <v>9.2413555408850693E-4</v>
      </c>
      <c r="BR178" s="67">
        <f t="shared" si="160"/>
        <v>5442.2043105617622</v>
      </c>
      <c r="BS178" s="97">
        <f t="shared" si="162"/>
        <v>2607905</v>
      </c>
      <c r="BT178" s="99">
        <f t="shared" si="161"/>
        <v>177.07122487778381</v>
      </c>
    </row>
    <row r="179" spans="1:72" ht="15.6" x14ac:dyDescent="0.3">
      <c r="A179" s="3" t="s">
        <v>563</v>
      </c>
      <c r="B179" s="13" t="s">
        <v>266</v>
      </c>
      <c r="C179" s="36">
        <v>15086</v>
      </c>
      <c r="D179" s="25">
        <v>0</v>
      </c>
      <c r="E179" s="28">
        <v>0</v>
      </c>
      <c r="F179" s="4">
        <v>0</v>
      </c>
      <c r="G179" s="28">
        <v>0</v>
      </c>
      <c r="H179" s="28">
        <v>0</v>
      </c>
      <c r="I179" s="4">
        <v>0</v>
      </c>
      <c r="J179" s="28">
        <f t="shared" si="114"/>
        <v>0</v>
      </c>
      <c r="K179" s="49">
        <f t="shared" si="115"/>
        <v>0</v>
      </c>
      <c r="L179" s="39">
        <v>9084</v>
      </c>
      <c r="M179" s="40">
        <f t="shared" si="116"/>
        <v>2.9231410830681784E-3</v>
      </c>
      <c r="N179" s="1">
        <f t="shared" si="117"/>
        <v>334010.36128418182</v>
      </c>
      <c r="O179" s="43">
        <v>748</v>
      </c>
      <c r="P179" s="43">
        <v>470.5</v>
      </c>
      <c r="Q179" s="43">
        <f t="shared" si="118"/>
        <v>983.25</v>
      </c>
      <c r="R179" s="44">
        <f t="shared" si="119"/>
        <v>1.0497147914502558E-3</v>
      </c>
      <c r="S179" s="32">
        <f t="shared" si="120"/>
        <v>119944.81510609725</v>
      </c>
      <c r="T179" s="46">
        <f t="shared" si="121"/>
        <v>453955.17639027908</v>
      </c>
      <c r="U179" s="5">
        <f t="shared" si="122"/>
        <v>30.091155799435178</v>
      </c>
      <c r="V179" s="59">
        <v>64632398.309999995</v>
      </c>
      <c r="W179" s="58">
        <f t="shared" si="123"/>
        <v>3.5212587177781924</v>
      </c>
      <c r="X179" s="44">
        <f t="shared" si="124"/>
        <v>2.160316098162203E-3</v>
      </c>
      <c r="Y179" s="100">
        <f t="shared" si="125"/>
        <v>4284.2634435900836</v>
      </c>
      <c r="Z179" s="32">
        <f t="shared" si="126"/>
        <v>1172529.9348931827</v>
      </c>
      <c r="AA179" s="63">
        <v>17473173.875999998</v>
      </c>
      <c r="AB179" s="58">
        <f t="shared" si="127"/>
        <v>13.024960297144359</v>
      </c>
      <c r="AC179" s="58">
        <f t="shared" si="128"/>
        <v>2.2341267322488899E-3</v>
      </c>
      <c r="AD179" s="105">
        <f t="shared" si="129"/>
        <v>1158.2376956118255</v>
      </c>
      <c r="AE179" s="5">
        <f t="shared" si="130"/>
        <v>714784.65620194224</v>
      </c>
      <c r="AF179" s="46">
        <f t="shared" si="131"/>
        <v>1887314.5910951248</v>
      </c>
      <c r="AG179" s="67">
        <f t="shared" si="132"/>
        <v>125.10371146063402</v>
      </c>
      <c r="AH179" s="70">
        <v>3866.6404000000002</v>
      </c>
      <c r="AI179" s="40">
        <f t="shared" si="133"/>
        <v>4.1176569626910258E-3</v>
      </c>
      <c r="AJ179" s="5">
        <f t="shared" si="134"/>
        <v>705757.03176623036</v>
      </c>
      <c r="AK179" s="46">
        <f t="shared" si="135"/>
        <v>705757.03176623036</v>
      </c>
      <c r="AL179" s="5">
        <f t="shared" si="136"/>
        <v>46.7822505479405</v>
      </c>
      <c r="AM179" s="74">
        <v>1842.6111111111111</v>
      </c>
      <c r="AN179" s="44">
        <f t="shared" si="137"/>
        <v>2.0498481386814018E-3</v>
      </c>
      <c r="AO179" s="5">
        <f t="shared" si="138"/>
        <v>58554.59363134217</v>
      </c>
      <c r="AP179" s="108">
        <v>17</v>
      </c>
      <c r="AQ179" s="77">
        <f t="shared" si="139"/>
        <v>1.9253274944316518E-3</v>
      </c>
      <c r="AR179" s="32">
        <f t="shared" si="140"/>
        <v>164998.37528475976</v>
      </c>
      <c r="AS179" s="36">
        <v>94.833333333333329</v>
      </c>
      <c r="AT179" s="81">
        <f t="shared" si="141"/>
        <v>1.7035851635396836E-3</v>
      </c>
      <c r="AU179" s="6">
        <f t="shared" si="142"/>
        <v>194658.78648423421</v>
      </c>
      <c r="AV179" s="110">
        <v>25.388888888888889</v>
      </c>
      <c r="AW179" s="77">
        <f t="shared" si="143"/>
        <v>6.7579857357701468E-4</v>
      </c>
      <c r="AX179" s="73">
        <f t="shared" si="144"/>
        <v>77219.579658081362</v>
      </c>
      <c r="AY179" s="86">
        <v>29</v>
      </c>
      <c r="AZ179" s="77">
        <f t="shared" si="145"/>
        <v>3.1288773803743865E-4</v>
      </c>
      <c r="BA179" s="73">
        <f t="shared" si="146"/>
        <v>26814.123089194582</v>
      </c>
      <c r="BB179" s="46">
        <f t="shared" si="147"/>
        <v>522245.45814761205</v>
      </c>
      <c r="BC179" s="67">
        <f t="shared" si="148"/>
        <v>34.617887985391228</v>
      </c>
      <c r="BD179" s="93">
        <f t="shared" si="149"/>
        <v>3569272.2573992461</v>
      </c>
      <c r="BE179" s="1">
        <v>1856373</v>
      </c>
      <c r="BF179" s="1">
        <f t="shared" si="150"/>
        <v>0</v>
      </c>
      <c r="BG179" s="1">
        <f t="shared" si="151"/>
        <v>1712899.2573992461</v>
      </c>
      <c r="BH179" s="87">
        <f t="shared" si="152"/>
        <v>1.2375552661188487E-3</v>
      </c>
      <c r="BI179" s="1">
        <f t="shared" si="153"/>
        <v>-618.09811091424206</v>
      </c>
      <c r="BJ179" s="93">
        <f t="shared" si="154"/>
        <v>3568654.1592883319</v>
      </c>
      <c r="BK179" s="91">
        <v>6.7</v>
      </c>
      <c r="BL179" s="5">
        <f t="shared" si="155"/>
        <v>0</v>
      </c>
      <c r="BM179" s="139">
        <v>835</v>
      </c>
      <c r="BN179" s="32">
        <f t="shared" si="156"/>
        <v>0</v>
      </c>
      <c r="BO179" s="46">
        <f t="shared" si="157"/>
        <v>3568654.1592883319</v>
      </c>
      <c r="BP179" s="5">
        <f t="shared" si="158"/>
        <v>3568654.1592883319</v>
      </c>
      <c r="BQ179" s="96">
        <f t="shared" si="159"/>
        <v>1.2672303166614428E-3</v>
      </c>
      <c r="BR179" s="67">
        <f t="shared" si="160"/>
        <v>7462.6782416261758</v>
      </c>
      <c r="BS179" s="97">
        <f t="shared" si="162"/>
        <v>3576117</v>
      </c>
      <c r="BT179" s="99">
        <f t="shared" si="161"/>
        <v>237.04872066816915</v>
      </c>
    </row>
    <row r="180" spans="1:72" ht="15.6" x14ac:dyDescent="0.3">
      <c r="A180" s="3" t="s">
        <v>545</v>
      </c>
      <c r="B180" s="13" t="s">
        <v>248</v>
      </c>
      <c r="C180" s="36">
        <v>6362</v>
      </c>
      <c r="D180" s="25">
        <v>0</v>
      </c>
      <c r="E180" s="28">
        <v>0</v>
      </c>
      <c r="F180" s="4">
        <v>0</v>
      </c>
      <c r="G180" s="28">
        <v>0</v>
      </c>
      <c r="H180" s="28">
        <v>0</v>
      </c>
      <c r="I180" s="4">
        <v>0</v>
      </c>
      <c r="J180" s="28">
        <f t="shared" si="114"/>
        <v>0</v>
      </c>
      <c r="K180" s="49">
        <f t="shared" si="115"/>
        <v>0</v>
      </c>
      <c r="L180" s="39">
        <v>1772</v>
      </c>
      <c r="M180" s="40">
        <f t="shared" si="116"/>
        <v>5.7021202104764557E-4</v>
      </c>
      <c r="N180" s="1">
        <f t="shared" si="117"/>
        <v>65154.817282647535</v>
      </c>
      <c r="O180" s="43">
        <v>0</v>
      </c>
      <c r="P180" s="43">
        <v>209.5</v>
      </c>
      <c r="Q180" s="43">
        <f t="shared" si="118"/>
        <v>104.75</v>
      </c>
      <c r="R180" s="44">
        <f t="shared" si="119"/>
        <v>1.1183079013924668E-4</v>
      </c>
      <c r="S180" s="32">
        <f t="shared" si="120"/>
        <v>12778.255156230549</v>
      </c>
      <c r="T180" s="46">
        <f t="shared" si="121"/>
        <v>77933.07243887808</v>
      </c>
      <c r="U180" s="5">
        <f t="shared" si="122"/>
        <v>12.249775611266596</v>
      </c>
      <c r="V180" s="59">
        <v>30922699.449999999</v>
      </c>
      <c r="W180" s="58">
        <f t="shared" si="123"/>
        <v>1.3089104353727437</v>
      </c>
      <c r="X180" s="44">
        <f t="shared" si="124"/>
        <v>8.030254267634171E-4</v>
      </c>
      <c r="Y180" s="100">
        <f t="shared" si="125"/>
        <v>4860.5311930210628</v>
      </c>
      <c r="Z180" s="32">
        <f t="shared" si="126"/>
        <v>435848.87978267693</v>
      </c>
      <c r="AA180" s="63">
        <v>5360167.71</v>
      </c>
      <c r="AB180" s="58">
        <f t="shared" si="127"/>
        <v>7.5510779120752547</v>
      </c>
      <c r="AC180" s="58">
        <f t="shared" si="128"/>
        <v>1.295210475563608E-3</v>
      </c>
      <c r="AD180" s="105">
        <f t="shared" si="129"/>
        <v>842.52871895630301</v>
      </c>
      <c r="AE180" s="5">
        <f t="shared" si="130"/>
        <v>414388.56673675508</v>
      </c>
      <c r="AF180" s="46">
        <f t="shared" si="131"/>
        <v>850237.44651943201</v>
      </c>
      <c r="AG180" s="67">
        <f t="shared" si="132"/>
        <v>133.64310696627351</v>
      </c>
      <c r="AH180" s="70">
        <v>3854.8604999999998</v>
      </c>
      <c r="AI180" s="40">
        <f t="shared" si="133"/>
        <v>4.1051123290460649E-3</v>
      </c>
      <c r="AJ180" s="5">
        <f t="shared" si="134"/>
        <v>703606.91011061857</v>
      </c>
      <c r="AK180" s="46">
        <f t="shared" si="135"/>
        <v>703606.91011061857</v>
      </c>
      <c r="AL180" s="5">
        <f t="shared" si="136"/>
        <v>110.59523893596645</v>
      </c>
      <c r="AM180" s="74">
        <v>649.75</v>
      </c>
      <c r="AN180" s="44">
        <f t="shared" si="137"/>
        <v>7.2282687327609779E-4</v>
      </c>
      <c r="AO180" s="5">
        <f t="shared" si="138"/>
        <v>20647.789966393175</v>
      </c>
      <c r="AP180" s="108">
        <v>0.33333333333333331</v>
      </c>
      <c r="AQ180" s="77">
        <f t="shared" si="139"/>
        <v>3.7751519498659834E-5</v>
      </c>
      <c r="AR180" s="32">
        <f t="shared" si="140"/>
        <v>3235.2622604854855</v>
      </c>
      <c r="AS180" s="36">
        <v>20.75</v>
      </c>
      <c r="AT180" s="81">
        <f t="shared" si="141"/>
        <v>3.7275281697836664E-4</v>
      </c>
      <c r="AU180" s="6">
        <f t="shared" si="142"/>
        <v>42592.300381875502</v>
      </c>
      <c r="AV180" s="110">
        <v>7.25</v>
      </c>
      <c r="AW180" s="77">
        <f t="shared" si="143"/>
        <v>1.929796802008762E-4</v>
      </c>
      <c r="AX180" s="73">
        <f t="shared" si="144"/>
        <v>22050.667714178595</v>
      </c>
      <c r="AY180" s="86">
        <v>0</v>
      </c>
      <c r="AZ180" s="77">
        <f t="shared" si="145"/>
        <v>0</v>
      </c>
      <c r="BA180" s="73">
        <f t="shared" si="146"/>
        <v>0</v>
      </c>
      <c r="BB180" s="46">
        <f t="shared" si="147"/>
        <v>88526.02032293276</v>
      </c>
      <c r="BC180" s="67">
        <f t="shared" si="148"/>
        <v>13.914809858996033</v>
      </c>
      <c r="BD180" s="93">
        <f t="shared" si="149"/>
        <v>1720303.4493918614</v>
      </c>
      <c r="BE180" s="1">
        <v>897180</v>
      </c>
      <c r="BF180" s="1">
        <f t="shared" si="150"/>
        <v>0</v>
      </c>
      <c r="BG180" s="1">
        <f t="shared" si="151"/>
        <v>823123.44939186145</v>
      </c>
      <c r="BH180" s="87">
        <f t="shared" si="152"/>
        <v>5.9469974959734499E-4</v>
      </c>
      <c r="BI180" s="1">
        <f t="shared" si="153"/>
        <v>-297.02333451344293</v>
      </c>
      <c r="BJ180" s="93">
        <f t="shared" si="154"/>
        <v>1720006.426057348</v>
      </c>
      <c r="BK180" s="91">
        <v>7</v>
      </c>
      <c r="BL180" s="5">
        <f t="shared" si="155"/>
        <v>0</v>
      </c>
      <c r="BM180" s="139">
        <v>819</v>
      </c>
      <c r="BN180" s="32">
        <f t="shared" si="156"/>
        <v>0</v>
      </c>
      <c r="BO180" s="46">
        <f t="shared" si="157"/>
        <v>1720006.426057348</v>
      </c>
      <c r="BP180" s="5">
        <f t="shared" si="158"/>
        <v>1720006.426057348</v>
      </c>
      <c r="BQ180" s="96">
        <f t="shared" si="159"/>
        <v>6.1077487216834668E-4</v>
      </c>
      <c r="BR180" s="67">
        <f t="shared" si="160"/>
        <v>3596.8334162577198</v>
      </c>
      <c r="BS180" s="97">
        <f t="shared" si="162"/>
        <v>1723603</v>
      </c>
      <c r="BT180" s="99">
        <f t="shared" si="161"/>
        <v>270.92156554542595</v>
      </c>
    </row>
    <row r="181" spans="1:72" ht="15.6" x14ac:dyDescent="0.3">
      <c r="A181" s="3" t="s">
        <v>575</v>
      </c>
      <c r="B181" s="13" t="s">
        <v>278</v>
      </c>
      <c r="C181" s="36">
        <v>25389</v>
      </c>
      <c r="D181" s="25">
        <v>0</v>
      </c>
      <c r="E181" s="28">
        <v>0</v>
      </c>
      <c r="F181" s="4">
        <v>0</v>
      </c>
      <c r="G181" s="28">
        <v>0</v>
      </c>
      <c r="H181" s="28">
        <v>0</v>
      </c>
      <c r="I181" s="4">
        <v>0</v>
      </c>
      <c r="J181" s="28">
        <f t="shared" si="114"/>
        <v>0</v>
      </c>
      <c r="K181" s="49">
        <f t="shared" si="115"/>
        <v>0</v>
      </c>
      <c r="L181" s="39">
        <v>8066</v>
      </c>
      <c r="M181" s="40">
        <f t="shared" si="116"/>
        <v>2.5955587820374205E-3</v>
      </c>
      <c r="N181" s="1">
        <f t="shared" si="117"/>
        <v>296579.43352248025</v>
      </c>
      <c r="O181" s="43">
        <v>3329</v>
      </c>
      <c r="P181" s="43">
        <v>1710</v>
      </c>
      <c r="Q181" s="43">
        <f t="shared" si="118"/>
        <v>4184</v>
      </c>
      <c r="R181" s="44">
        <f t="shared" si="119"/>
        <v>4.4668260233184549E-3</v>
      </c>
      <c r="S181" s="32">
        <f t="shared" si="120"/>
        <v>510398.27755292243</v>
      </c>
      <c r="T181" s="46">
        <f t="shared" si="121"/>
        <v>806977.71107540268</v>
      </c>
      <c r="U181" s="5">
        <f t="shared" si="122"/>
        <v>31.784540985285073</v>
      </c>
      <c r="V181" s="59">
        <v>76968222.269999996</v>
      </c>
      <c r="W181" s="58">
        <f t="shared" si="123"/>
        <v>8.3749020308508157</v>
      </c>
      <c r="X181" s="44">
        <f t="shared" si="124"/>
        <v>5.1380591793590566E-3</v>
      </c>
      <c r="Y181" s="100">
        <f t="shared" si="125"/>
        <v>3031.5578506439797</v>
      </c>
      <c r="Z181" s="32">
        <f t="shared" si="126"/>
        <v>2788725.3167146724</v>
      </c>
      <c r="AA181" s="63">
        <v>22800034.872000001</v>
      </c>
      <c r="AB181" s="58">
        <f t="shared" si="127"/>
        <v>28.271944521962745</v>
      </c>
      <c r="AC181" s="58">
        <f t="shared" si="128"/>
        <v>4.8493896018264749E-3</v>
      </c>
      <c r="AD181" s="105">
        <f t="shared" si="129"/>
        <v>898.02807798652964</v>
      </c>
      <c r="AE181" s="5">
        <f t="shared" si="130"/>
        <v>1551509.6924880515</v>
      </c>
      <c r="AF181" s="46">
        <f t="shared" si="131"/>
        <v>4340235.0092027243</v>
      </c>
      <c r="AG181" s="67">
        <f t="shared" si="132"/>
        <v>170.9494272796378</v>
      </c>
      <c r="AH181" s="70">
        <v>5775.7380999999996</v>
      </c>
      <c r="AI181" s="40">
        <f t="shared" si="133"/>
        <v>6.1506904552450321E-3</v>
      </c>
      <c r="AJ181" s="5">
        <f t="shared" si="134"/>
        <v>1054214.3452789471</v>
      </c>
      <c r="AK181" s="46">
        <f t="shared" si="135"/>
        <v>1054214.3452789471</v>
      </c>
      <c r="AL181" s="5">
        <f t="shared" si="136"/>
        <v>41.522483960728941</v>
      </c>
      <c r="AM181" s="74">
        <v>3682.6388888888887</v>
      </c>
      <c r="AN181" s="44">
        <f t="shared" si="137"/>
        <v>4.0968223985540873E-3</v>
      </c>
      <c r="AO181" s="5">
        <f t="shared" si="138"/>
        <v>117027.09395898314</v>
      </c>
      <c r="AP181" s="108">
        <v>30.666666666666668</v>
      </c>
      <c r="AQ181" s="77">
        <f t="shared" si="139"/>
        <v>3.4731397938767053E-3</v>
      </c>
      <c r="AR181" s="32">
        <f t="shared" si="140"/>
        <v>297644.12796466472</v>
      </c>
      <c r="AS181" s="36">
        <v>234.08333333333334</v>
      </c>
      <c r="AT181" s="81">
        <f t="shared" si="141"/>
        <v>4.2050709353101687E-3</v>
      </c>
      <c r="AU181" s="6">
        <f t="shared" si="142"/>
        <v>480489.04326380847</v>
      </c>
      <c r="AV181" s="110">
        <v>81.361111111111114</v>
      </c>
      <c r="AW181" s="77">
        <f t="shared" si="143"/>
        <v>2.1656608555876105E-3</v>
      </c>
      <c r="AX181" s="73">
        <f t="shared" si="144"/>
        <v>247457.49323689309</v>
      </c>
      <c r="AY181" s="86">
        <v>471</v>
      </c>
      <c r="AZ181" s="77">
        <f t="shared" si="145"/>
        <v>5.0817284350218482E-3</v>
      </c>
      <c r="BA181" s="73">
        <f t="shared" si="146"/>
        <v>435498.34396588441</v>
      </c>
      <c r="BB181" s="46">
        <f t="shared" si="147"/>
        <v>1578116.1023902339</v>
      </c>
      <c r="BC181" s="67">
        <f t="shared" si="148"/>
        <v>62.157473803231078</v>
      </c>
      <c r="BD181" s="93">
        <f t="shared" si="149"/>
        <v>7779543.1679473072</v>
      </c>
      <c r="BE181" s="1">
        <v>3821914</v>
      </c>
      <c r="BF181" s="1">
        <f t="shared" si="150"/>
        <v>0</v>
      </c>
      <c r="BG181" s="1">
        <f t="shared" si="151"/>
        <v>3957629.1679473072</v>
      </c>
      <c r="BH181" s="87">
        <f t="shared" si="152"/>
        <v>2.85935369344209E-3</v>
      </c>
      <c r="BI181" s="1">
        <f t="shared" si="153"/>
        <v>-1428.1068205502572</v>
      </c>
      <c r="BJ181" s="93">
        <f t="shared" si="154"/>
        <v>7778115.0611267574</v>
      </c>
      <c r="BK181" s="91">
        <v>8.5</v>
      </c>
      <c r="BL181" s="5">
        <f t="shared" si="155"/>
        <v>0</v>
      </c>
      <c r="BM181" s="139">
        <v>1122</v>
      </c>
      <c r="BN181" s="32">
        <f t="shared" si="156"/>
        <v>0</v>
      </c>
      <c r="BO181" s="46">
        <f t="shared" si="157"/>
        <v>7778115.0611267574</v>
      </c>
      <c r="BP181" s="5">
        <f t="shared" si="158"/>
        <v>7778115.0611267574</v>
      </c>
      <c r="BQ181" s="96">
        <f t="shared" si="159"/>
        <v>2.7620113275158148E-3</v>
      </c>
      <c r="BR181" s="67">
        <f t="shared" si="160"/>
        <v>16265.395142439656</v>
      </c>
      <c r="BS181" s="97">
        <f t="shared" si="162"/>
        <v>7794380</v>
      </c>
      <c r="BT181" s="99">
        <f t="shared" si="161"/>
        <v>306.99830635314504</v>
      </c>
    </row>
    <row r="182" spans="1:72" ht="15.6" x14ac:dyDescent="0.3">
      <c r="A182" s="2" t="s">
        <v>592</v>
      </c>
      <c r="B182" s="13" t="s">
        <v>295</v>
      </c>
      <c r="C182" s="36">
        <v>39161</v>
      </c>
      <c r="D182" s="25">
        <v>0</v>
      </c>
      <c r="E182" s="28">
        <v>0</v>
      </c>
      <c r="F182" s="4">
        <v>0</v>
      </c>
      <c r="G182" s="28">
        <v>0</v>
      </c>
      <c r="H182" s="28">
        <v>0</v>
      </c>
      <c r="I182" s="4">
        <v>0</v>
      </c>
      <c r="J182" s="28">
        <f t="shared" si="114"/>
        <v>0</v>
      </c>
      <c r="K182" s="49">
        <f t="shared" si="115"/>
        <v>0</v>
      </c>
      <c r="L182" s="39">
        <v>12391</v>
      </c>
      <c r="M182" s="40">
        <f t="shared" si="116"/>
        <v>3.9873008762987446E-3</v>
      </c>
      <c r="N182" s="1">
        <f t="shared" si="117"/>
        <v>455605.72288334399</v>
      </c>
      <c r="O182" s="43">
        <v>2623</v>
      </c>
      <c r="P182" s="43">
        <v>5742.5</v>
      </c>
      <c r="Q182" s="43">
        <f t="shared" si="118"/>
        <v>5494.25</v>
      </c>
      <c r="R182" s="44">
        <f t="shared" si="119"/>
        <v>5.8656450474707028E-3</v>
      </c>
      <c r="S182" s="32">
        <f t="shared" si="120"/>
        <v>670233.20660734794</v>
      </c>
      <c r="T182" s="46">
        <f t="shared" si="121"/>
        <v>1125838.929490692</v>
      </c>
      <c r="U182" s="5">
        <f t="shared" si="122"/>
        <v>28.748983159027912</v>
      </c>
      <c r="V182" s="59">
        <v>91717248.619999975</v>
      </c>
      <c r="W182" s="58">
        <f t="shared" si="123"/>
        <v>16.720779832307191</v>
      </c>
      <c r="X182" s="44">
        <f t="shared" si="124"/>
        <v>1.0258311797194816E-2</v>
      </c>
      <c r="Y182" s="100">
        <f t="shared" si="125"/>
        <v>2342.0558366742416</v>
      </c>
      <c r="Z182" s="32">
        <f t="shared" si="126"/>
        <v>5567785.9707249636</v>
      </c>
      <c r="AA182" s="63">
        <v>35073119.313000001</v>
      </c>
      <c r="AB182" s="58">
        <f t="shared" si="127"/>
        <v>43.725335842357502</v>
      </c>
      <c r="AC182" s="58">
        <f t="shared" si="128"/>
        <v>7.5000567720263141E-3</v>
      </c>
      <c r="AD182" s="105">
        <f t="shared" si="129"/>
        <v>895.61347547304717</v>
      </c>
      <c r="AE182" s="5">
        <f t="shared" si="130"/>
        <v>2399561.9513900746</v>
      </c>
      <c r="AF182" s="46">
        <f t="shared" si="131"/>
        <v>7967347.9221150381</v>
      </c>
      <c r="AG182" s="67">
        <f t="shared" si="132"/>
        <v>203.45108455134033</v>
      </c>
      <c r="AH182" s="70">
        <v>4934.4317000000001</v>
      </c>
      <c r="AI182" s="40">
        <f t="shared" si="133"/>
        <v>5.2547676909464646E-3</v>
      </c>
      <c r="AJ182" s="5">
        <f t="shared" si="134"/>
        <v>900655.22256613104</v>
      </c>
      <c r="AK182" s="46">
        <f t="shared" si="135"/>
        <v>900655.22256613104</v>
      </c>
      <c r="AL182" s="5">
        <f t="shared" si="136"/>
        <v>22.998779974110239</v>
      </c>
      <c r="AM182" s="74">
        <v>7313.75</v>
      </c>
      <c r="AN182" s="44">
        <f t="shared" si="137"/>
        <v>8.1363217305472271E-3</v>
      </c>
      <c r="AO182" s="5">
        <f t="shared" si="138"/>
        <v>232416.73546242106</v>
      </c>
      <c r="AP182" s="108">
        <v>98</v>
      </c>
      <c r="AQ182" s="77">
        <f t="shared" si="139"/>
        <v>1.1098946732605993E-2</v>
      </c>
      <c r="AR182" s="32">
        <f t="shared" si="140"/>
        <v>951167.10458273289</v>
      </c>
      <c r="AS182" s="36">
        <v>548.16666666666663</v>
      </c>
      <c r="AT182" s="81">
        <f t="shared" si="141"/>
        <v>9.8472611649947622E-3</v>
      </c>
      <c r="AU182" s="6">
        <f t="shared" si="142"/>
        <v>1125189.3651083417</v>
      </c>
      <c r="AV182" s="110">
        <v>150.25</v>
      </c>
      <c r="AW182" s="77">
        <f t="shared" si="143"/>
        <v>3.9993375103698822E-3</v>
      </c>
      <c r="AX182" s="73">
        <f t="shared" si="144"/>
        <v>456981.07918004598</v>
      </c>
      <c r="AY182" s="86">
        <v>716</v>
      </c>
      <c r="AZ182" s="77">
        <f t="shared" si="145"/>
        <v>7.7250903598208983E-3</v>
      </c>
      <c r="BA182" s="73">
        <f t="shared" si="146"/>
        <v>662031.45282287302</v>
      </c>
      <c r="BB182" s="46">
        <f t="shared" si="147"/>
        <v>3427785.7371564144</v>
      </c>
      <c r="BC182" s="67">
        <f t="shared" si="148"/>
        <v>87.530597716003541</v>
      </c>
      <c r="BD182" s="93">
        <f t="shared" si="149"/>
        <v>13421627.811328277</v>
      </c>
      <c r="BE182" s="1">
        <v>9102177</v>
      </c>
      <c r="BF182" s="1">
        <f t="shared" si="150"/>
        <v>0</v>
      </c>
      <c r="BG182" s="1">
        <f t="shared" si="151"/>
        <v>4319450.811328277</v>
      </c>
      <c r="BH182" s="87">
        <f t="shared" si="152"/>
        <v>3.1207667790206116E-3</v>
      </c>
      <c r="BI182" s="1">
        <f t="shared" si="153"/>
        <v>-1558.6698255230226</v>
      </c>
      <c r="BJ182" s="93">
        <f t="shared" si="154"/>
        <v>13420069.141502755</v>
      </c>
      <c r="BK182" s="91">
        <v>8.1999999999999993</v>
      </c>
      <c r="BL182" s="5">
        <f t="shared" si="155"/>
        <v>0</v>
      </c>
      <c r="BM182" s="139">
        <v>1039</v>
      </c>
      <c r="BN182" s="32">
        <f t="shared" si="156"/>
        <v>0</v>
      </c>
      <c r="BO182" s="46">
        <f t="shared" si="157"/>
        <v>13420069.141502755</v>
      </c>
      <c r="BP182" s="5">
        <f t="shared" si="158"/>
        <v>13420069.141502755</v>
      </c>
      <c r="BQ182" s="96">
        <f t="shared" si="159"/>
        <v>4.7654711576748665E-3</v>
      </c>
      <c r="BR182" s="67">
        <f t="shared" si="160"/>
        <v>28063.705114923083</v>
      </c>
      <c r="BS182" s="97">
        <f t="shared" si="162"/>
        <v>13448133</v>
      </c>
      <c r="BT182" s="99">
        <f t="shared" si="161"/>
        <v>343.40627154567045</v>
      </c>
    </row>
    <row r="183" spans="1:72" ht="15.6" x14ac:dyDescent="0.3">
      <c r="A183" s="2" t="s">
        <v>383</v>
      </c>
      <c r="B183" s="13" t="s">
        <v>84</v>
      </c>
      <c r="C183" s="36">
        <v>15895</v>
      </c>
      <c r="D183" s="25">
        <v>0</v>
      </c>
      <c r="E183" s="28">
        <v>0</v>
      </c>
      <c r="F183" s="4">
        <v>0</v>
      </c>
      <c r="G183" s="28">
        <v>0</v>
      </c>
      <c r="H183" s="28">
        <v>0</v>
      </c>
      <c r="I183" s="4">
        <v>0</v>
      </c>
      <c r="J183" s="28">
        <f t="shared" si="114"/>
        <v>0</v>
      </c>
      <c r="K183" s="49">
        <f t="shared" si="115"/>
        <v>0</v>
      </c>
      <c r="L183" s="39">
        <v>30917</v>
      </c>
      <c r="M183" s="40">
        <f t="shared" si="116"/>
        <v>9.948783890931184E-3</v>
      </c>
      <c r="N183" s="1">
        <f t="shared" si="117"/>
        <v>1136789.7776115204</v>
      </c>
      <c r="O183" s="43">
        <v>197</v>
      </c>
      <c r="P183" s="43">
        <v>246</v>
      </c>
      <c r="Q183" s="43">
        <f t="shared" si="118"/>
        <v>320</v>
      </c>
      <c r="R183" s="44">
        <f t="shared" si="119"/>
        <v>3.4163105340867723E-4</v>
      </c>
      <c r="S183" s="32">
        <f t="shared" si="120"/>
        <v>39036.197135978771</v>
      </c>
      <c r="T183" s="46">
        <f t="shared" si="121"/>
        <v>1175825.9747474992</v>
      </c>
      <c r="U183" s="5">
        <f t="shared" si="122"/>
        <v>73.974581613557675</v>
      </c>
      <c r="V183" s="59">
        <v>51485644.640000001</v>
      </c>
      <c r="W183" s="58">
        <f t="shared" si="123"/>
        <v>4.9072130060057839</v>
      </c>
      <c r="X183" s="44">
        <f t="shared" si="124"/>
        <v>3.0106084510240767E-3</v>
      </c>
      <c r="Y183" s="100">
        <f t="shared" si="125"/>
        <v>3239.1094457376535</v>
      </c>
      <c r="Z183" s="32">
        <f t="shared" si="126"/>
        <v>1634033.3408019077</v>
      </c>
      <c r="AA183" s="63">
        <v>41681946.005999997</v>
      </c>
      <c r="AB183" s="58">
        <f t="shared" si="127"/>
        <v>6.0614018588199219</v>
      </c>
      <c r="AC183" s="58">
        <f t="shared" si="128"/>
        <v>1.0396914553867534E-3</v>
      </c>
      <c r="AD183" s="105">
        <f t="shared" si="129"/>
        <v>2622.3306703994967</v>
      </c>
      <c r="AE183" s="5">
        <f t="shared" si="130"/>
        <v>332638.02306624351</v>
      </c>
      <c r="AF183" s="46">
        <f t="shared" si="131"/>
        <v>1966671.3638681513</v>
      </c>
      <c r="AG183" s="67">
        <f t="shared" si="132"/>
        <v>123.72893135376856</v>
      </c>
      <c r="AH183" s="70">
        <v>230.52690000000001</v>
      </c>
      <c r="AI183" s="40">
        <f t="shared" si="133"/>
        <v>2.4549236460483313E-4</v>
      </c>
      <c r="AJ183" s="5">
        <f t="shared" si="134"/>
        <v>42076.832561484276</v>
      </c>
      <c r="AK183" s="46">
        <f t="shared" si="135"/>
        <v>42076.832561484276</v>
      </c>
      <c r="AL183" s="5">
        <f t="shared" si="136"/>
        <v>2.6471741152239243</v>
      </c>
      <c r="AM183" s="74">
        <v>1943.1111111111111</v>
      </c>
      <c r="AN183" s="44">
        <f t="shared" si="137"/>
        <v>2.1616512949172587E-3</v>
      </c>
      <c r="AO183" s="5">
        <f t="shared" si="138"/>
        <v>61748.287962427232</v>
      </c>
      <c r="AP183" s="108">
        <v>18</v>
      </c>
      <c r="AQ183" s="77">
        <f t="shared" si="139"/>
        <v>2.0385820529276312E-3</v>
      </c>
      <c r="AR183" s="32">
        <f t="shared" si="140"/>
        <v>174704.16206621623</v>
      </c>
      <c r="AS183" s="36">
        <v>178.25</v>
      </c>
      <c r="AT183" s="81">
        <f t="shared" si="141"/>
        <v>3.2020814277780169E-3</v>
      </c>
      <c r="AU183" s="6">
        <f t="shared" si="142"/>
        <v>365883.25508767751</v>
      </c>
      <c r="AV183" s="110">
        <v>123.88888888888889</v>
      </c>
      <c r="AW183" s="77">
        <f t="shared" si="143"/>
        <v>3.2976604356165047E-3</v>
      </c>
      <c r="AX183" s="73">
        <f t="shared" si="144"/>
        <v>376804.51343002496</v>
      </c>
      <c r="AY183" s="86">
        <v>102</v>
      </c>
      <c r="AZ183" s="77">
        <f t="shared" si="145"/>
        <v>1.1005016993040945E-3</v>
      </c>
      <c r="BA183" s="73">
        <f t="shared" si="146"/>
        <v>94311.743279236107</v>
      </c>
      <c r="BB183" s="46">
        <f t="shared" si="147"/>
        <v>1073451.961825582</v>
      </c>
      <c r="BC183" s="67">
        <f t="shared" si="148"/>
        <v>67.533939089372879</v>
      </c>
      <c r="BD183" s="93">
        <f t="shared" si="149"/>
        <v>4258026.1330027161</v>
      </c>
      <c r="BE183" s="1">
        <v>1499004</v>
      </c>
      <c r="BF183" s="1">
        <f t="shared" si="150"/>
        <v>0</v>
      </c>
      <c r="BG183" s="1">
        <f t="shared" si="151"/>
        <v>2759022.1330027161</v>
      </c>
      <c r="BH183" s="87">
        <f t="shared" si="152"/>
        <v>1.9933702202780072E-3</v>
      </c>
      <c r="BI183" s="1">
        <f t="shared" si="153"/>
        <v>-995.59058188211691</v>
      </c>
      <c r="BJ183" s="93">
        <f t="shared" si="154"/>
        <v>4257030.5424208343</v>
      </c>
      <c r="BK183" s="91">
        <v>5</v>
      </c>
      <c r="BL183" s="5">
        <f t="shared" si="155"/>
        <v>0</v>
      </c>
      <c r="BM183" s="139">
        <v>692</v>
      </c>
      <c r="BN183" s="32">
        <f t="shared" si="156"/>
        <v>0</v>
      </c>
      <c r="BO183" s="46">
        <f t="shared" si="157"/>
        <v>4257030.5424208343</v>
      </c>
      <c r="BP183" s="5">
        <f t="shared" si="158"/>
        <v>4257030.5424208343</v>
      </c>
      <c r="BQ183" s="96">
        <f t="shared" si="159"/>
        <v>1.5116730065502333E-3</v>
      </c>
      <c r="BR183" s="67">
        <f t="shared" si="160"/>
        <v>8902.1933157001258</v>
      </c>
      <c r="BS183" s="97">
        <f t="shared" si="162"/>
        <v>4265933</v>
      </c>
      <c r="BT183" s="99">
        <f t="shared" si="161"/>
        <v>268.38206983328092</v>
      </c>
    </row>
    <row r="184" spans="1:72" ht="15.6" x14ac:dyDescent="0.3">
      <c r="A184" s="3" t="s">
        <v>521</v>
      </c>
      <c r="B184" s="13" t="s">
        <v>222</v>
      </c>
      <c r="C184" s="36">
        <v>24114</v>
      </c>
      <c r="D184" s="25">
        <v>0</v>
      </c>
      <c r="E184" s="28">
        <v>0</v>
      </c>
      <c r="F184" s="4">
        <v>0</v>
      </c>
      <c r="G184" s="28">
        <v>0</v>
      </c>
      <c r="H184" s="28">
        <v>0</v>
      </c>
      <c r="I184" s="4">
        <v>0</v>
      </c>
      <c r="J184" s="28">
        <f t="shared" si="114"/>
        <v>0</v>
      </c>
      <c r="K184" s="49">
        <f t="shared" si="115"/>
        <v>0</v>
      </c>
      <c r="L184" s="39">
        <v>9084</v>
      </c>
      <c r="M184" s="40">
        <f t="shared" si="116"/>
        <v>2.9231410830681784E-3</v>
      </c>
      <c r="N184" s="1">
        <f t="shared" si="117"/>
        <v>334010.36128418182</v>
      </c>
      <c r="O184" s="43">
        <v>1022</v>
      </c>
      <c r="P184" s="43">
        <v>650.5</v>
      </c>
      <c r="Q184" s="43">
        <f t="shared" si="118"/>
        <v>1347.25</v>
      </c>
      <c r="R184" s="44">
        <f t="shared" si="119"/>
        <v>1.4383201147026262E-3</v>
      </c>
      <c r="S184" s="32">
        <f t="shared" si="120"/>
        <v>164348.48934827311</v>
      </c>
      <c r="T184" s="46">
        <f t="shared" si="121"/>
        <v>498358.85063245497</v>
      </c>
      <c r="U184" s="5">
        <f t="shared" si="122"/>
        <v>20.666784881498504</v>
      </c>
      <c r="V184" s="59">
        <v>93329775.029999986</v>
      </c>
      <c r="W184" s="58">
        <f t="shared" si="123"/>
        <v>6.2304339190048088</v>
      </c>
      <c r="X184" s="44">
        <f t="shared" si="124"/>
        <v>3.8224134528389835E-3</v>
      </c>
      <c r="Y184" s="100">
        <f t="shared" si="125"/>
        <v>3870.3564331923358</v>
      </c>
      <c r="Z184" s="32">
        <f t="shared" si="126"/>
        <v>2074647.4096105194</v>
      </c>
      <c r="AA184" s="63">
        <v>22712738.418000001</v>
      </c>
      <c r="AB184" s="58">
        <f t="shared" si="127"/>
        <v>25.601712365038694</v>
      </c>
      <c r="AC184" s="58">
        <f t="shared" si="128"/>
        <v>4.3913738453866978E-3</v>
      </c>
      <c r="AD184" s="105">
        <f t="shared" si="129"/>
        <v>941.89012266733027</v>
      </c>
      <c r="AE184" s="5">
        <f t="shared" si="130"/>
        <v>1404972.510744412</v>
      </c>
      <c r="AF184" s="46">
        <f t="shared" si="131"/>
        <v>3479619.9203549316</v>
      </c>
      <c r="AG184" s="67">
        <f t="shared" si="132"/>
        <v>144.29874431263713</v>
      </c>
      <c r="AH184" s="70">
        <v>7327.4831000000004</v>
      </c>
      <c r="AI184" s="40">
        <f t="shared" si="133"/>
        <v>7.8031724402703243E-3</v>
      </c>
      <c r="AJ184" s="5">
        <f t="shared" si="134"/>
        <v>1337445.9965227735</v>
      </c>
      <c r="AK184" s="46">
        <f t="shared" si="135"/>
        <v>1337445.9965227735</v>
      </c>
      <c r="AL184" s="5">
        <f t="shared" si="136"/>
        <v>55.463465062734244</v>
      </c>
      <c r="AM184" s="74">
        <v>2750.1111111111113</v>
      </c>
      <c r="AN184" s="44">
        <f t="shared" si="137"/>
        <v>3.0594139524529433E-3</v>
      </c>
      <c r="AO184" s="5">
        <f t="shared" si="138"/>
        <v>87393.176770244536</v>
      </c>
      <c r="AP184" s="108">
        <v>19</v>
      </c>
      <c r="AQ184" s="77">
        <f t="shared" si="139"/>
        <v>2.1518366114236108E-3</v>
      </c>
      <c r="AR184" s="32">
        <f t="shared" si="140"/>
        <v>184409.9488476727</v>
      </c>
      <c r="AS184" s="36">
        <v>156.33333333333334</v>
      </c>
      <c r="AT184" s="81">
        <f t="shared" si="141"/>
        <v>2.8083706210900233E-3</v>
      </c>
      <c r="AU184" s="6">
        <f t="shared" si="142"/>
        <v>320896.20689316647</v>
      </c>
      <c r="AV184" s="110">
        <v>82.888888888888886</v>
      </c>
      <c r="AW184" s="77">
        <f t="shared" si="143"/>
        <v>2.2063270717218946E-3</v>
      </c>
      <c r="AX184" s="73">
        <f t="shared" si="144"/>
        <v>252104.18566708398</v>
      </c>
      <c r="AY184" s="86">
        <v>101</v>
      </c>
      <c r="AZ184" s="77">
        <f t="shared" si="145"/>
        <v>1.089712466957976E-3</v>
      </c>
      <c r="BA184" s="73">
        <f t="shared" si="146"/>
        <v>93387.118345125957</v>
      </c>
      <c r="BB184" s="46">
        <f t="shared" si="147"/>
        <v>938190.63652329356</v>
      </c>
      <c r="BC184" s="67">
        <f t="shared" si="148"/>
        <v>38.906470785572431</v>
      </c>
      <c r="BD184" s="93">
        <f t="shared" si="149"/>
        <v>6253615.4040334541</v>
      </c>
      <c r="BE184" s="1">
        <v>3467868</v>
      </c>
      <c r="BF184" s="1">
        <f t="shared" si="150"/>
        <v>0</v>
      </c>
      <c r="BG184" s="1">
        <f t="shared" si="151"/>
        <v>2785747.4040334541</v>
      </c>
      <c r="BH184" s="87">
        <f t="shared" si="152"/>
        <v>2.0126790031849253E-3</v>
      </c>
      <c r="BI184" s="1">
        <f t="shared" si="153"/>
        <v>-1005.2343711863703</v>
      </c>
      <c r="BJ184" s="93">
        <f t="shared" si="154"/>
        <v>6252610.1696622679</v>
      </c>
      <c r="BK184" s="91">
        <v>6.9</v>
      </c>
      <c r="BL184" s="5">
        <f t="shared" si="155"/>
        <v>0</v>
      </c>
      <c r="BM184" s="139">
        <v>1039</v>
      </c>
      <c r="BN184" s="32">
        <f t="shared" si="156"/>
        <v>0</v>
      </c>
      <c r="BO184" s="46">
        <f t="shared" si="157"/>
        <v>6252610.1696622679</v>
      </c>
      <c r="BP184" s="5">
        <f t="shared" si="158"/>
        <v>6252610.1696622679</v>
      </c>
      <c r="BQ184" s="96">
        <f t="shared" si="159"/>
        <v>2.2203040170308331E-3</v>
      </c>
      <c r="BR184" s="67">
        <f t="shared" si="160"/>
        <v>13075.298357242449</v>
      </c>
      <c r="BS184" s="97">
        <f t="shared" si="162"/>
        <v>6265685</v>
      </c>
      <c r="BT184" s="99">
        <f t="shared" si="161"/>
        <v>259.83598739321553</v>
      </c>
    </row>
    <row r="185" spans="1:72" ht="15.6" x14ac:dyDescent="0.3">
      <c r="A185" s="3" t="s">
        <v>330</v>
      </c>
      <c r="B185" s="13" t="s">
        <v>31</v>
      </c>
      <c r="C185" s="36">
        <v>15620</v>
      </c>
      <c r="D185" s="25">
        <v>0</v>
      </c>
      <c r="E185" s="28">
        <v>0</v>
      </c>
      <c r="F185" s="4">
        <v>0</v>
      </c>
      <c r="G185" s="28">
        <v>0</v>
      </c>
      <c r="H185" s="28">
        <v>0</v>
      </c>
      <c r="I185" s="4">
        <v>0</v>
      </c>
      <c r="J185" s="28">
        <f t="shared" si="114"/>
        <v>0</v>
      </c>
      <c r="K185" s="49">
        <f t="shared" si="115"/>
        <v>0</v>
      </c>
      <c r="L185" s="39">
        <v>8716</v>
      </c>
      <c r="M185" s="40">
        <f t="shared" si="116"/>
        <v>2.8047223337761165E-3</v>
      </c>
      <c r="N185" s="1">
        <f t="shared" si="117"/>
        <v>320479.3382819164</v>
      </c>
      <c r="O185" s="43">
        <v>4071</v>
      </c>
      <c r="P185" s="43">
        <v>415.5</v>
      </c>
      <c r="Q185" s="43">
        <f t="shared" si="118"/>
        <v>4278.75</v>
      </c>
      <c r="R185" s="44">
        <f t="shared" si="119"/>
        <v>4.5679808430386798E-3</v>
      </c>
      <c r="S185" s="32">
        <f t="shared" si="120"/>
        <v>521956.65154865355</v>
      </c>
      <c r="T185" s="46">
        <f t="shared" si="121"/>
        <v>842435.98983056995</v>
      </c>
      <c r="U185" s="5">
        <f t="shared" si="122"/>
        <v>53.933161960983995</v>
      </c>
      <c r="V185" s="59">
        <v>68133363.039999992</v>
      </c>
      <c r="W185" s="58">
        <f t="shared" si="123"/>
        <v>3.5809827830861765</v>
      </c>
      <c r="X185" s="44">
        <f t="shared" si="124"/>
        <v>2.1969572171691978E-3</v>
      </c>
      <c r="Y185" s="100">
        <f t="shared" si="125"/>
        <v>4361.9310524967987</v>
      </c>
      <c r="Z185" s="32">
        <f t="shared" si="126"/>
        <v>1192417.2138521434</v>
      </c>
      <c r="AA185" s="63">
        <v>23511354.353999998</v>
      </c>
      <c r="AB185" s="58">
        <f t="shared" si="127"/>
        <v>10.377300955378217</v>
      </c>
      <c r="AC185" s="58">
        <f t="shared" si="128"/>
        <v>1.7799828133130979E-3</v>
      </c>
      <c r="AD185" s="105">
        <f t="shared" si="129"/>
        <v>1505.2083453265043</v>
      </c>
      <c r="AE185" s="5">
        <f t="shared" si="130"/>
        <v>569486.22694230813</v>
      </c>
      <c r="AF185" s="46">
        <f t="shared" si="131"/>
        <v>1761903.4407944516</v>
      </c>
      <c r="AG185" s="67">
        <f t="shared" si="132"/>
        <v>112.79791554381893</v>
      </c>
      <c r="AH185" s="70">
        <v>3815.1777999999999</v>
      </c>
      <c r="AI185" s="40">
        <f t="shared" si="133"/>
        <v>4.0628534869894366E-3</v>
      </c>
      <c r="AJ185" s="5">
        <f t="shared" si="134"/>
        <v>696363.84076171566</v>
      </c>
      <c r="AK185" s="46">
        <f t="shared" si="135"/>
        <v>696363.84076171566</v>
      </c>
      <c r="AL185" s="5">
        <f t="shared" si="136"/>
        <v>44.581551905359518</v>
      </c>
      <c r="AM185" s="74">
        <v>1830.5833333333333</v>
      </c>
      <c r="AN185" s="44">
        <f t="shared" si="137"/>
        <v>2.0364676061634013E-3</v>
      </c>
      <c r="AO185" s="5">
        <f t="shared" si="138"/>
        <v>58172.37427109899</v>
      </c>
      <c r="AP185" s="108">
        <v>11.666666666666666</v>
      </c>
      <c r="AQ185" s="77">
        <f t="shared" si="139"/>
        <v>1.3213031824530943E-3</v>
      </c>
      <c r="AR185" s="32">
        <f t="shared" si="140"/>
        <v>113234.179116992</v>
      </c>
      <c r="AS185" s="36">
        <v>90.416666666666671</v>
      </c>
      <c r="AT185" s="81">
        <f t="shared" si="141"/>
        <v>1.6242442024960956E-3</v>
      </c>
      <c r="AU185" s="6">
        <f t="shared" si="142"/>
        <v>185592.95547925672</v>
      </c>
      <c r="AV185" s="110">
        <v>59.416666666666664</v>
      </c>
      <c r="AW185" s="77">
        <f t="shared" si="143"/>
        <v>1.5815461147497094E-3</v>
      </c>
      <c r="AX185" s="73">
        <f t="shared" si="144"/>
        <v>180714.09287596939</v>
      </c>
      <c r="AY185" s="86">
        <v>184</v>
      </c>
      <c r="AZ185" s="77">
        <f t="shared" si="145"/>
        <v>1.9852187516858177E-3</v>
      </c>
      <c r="BA185" s="73">
        <f t="shared" si="146"/>
        <v>170130.98787626909</v>
      </c>
      <c r="BB185" s="46">
        <f t="shared" si="147"/>
        <v>707844.58961958624</v>
      </c>
      <c r="BC185" s="67">
        <f t="shared" si="148"/>
        <v>45.316555033264166</v>
      </c>
      <c r="BD185" s="93">
        <f t="shared" si="149"/>
        <v>4008547.8610063232</v>
      </c>
      <c r="BE185" s="1">
        <v>1875662</v>
      </c>
      <c r="BF185" s="1">
        <f t="shared" si="150"/>
        <v>0</v>
      </c>
      <c r="BG185" s="1">
        <f t="shared" si="151"/>
        <v>2132885.8610063232</v>
      </c>
      <c r="BH185" s="87">
        <f t="shared" si="152"/>
        <v>1.5409920448716588E-3</v>
      </c>
      <c r="BI185" s="1">
        <f t="shared" si="153"/>
        <v>-769.64988792474276</v>
      </c>
      <c r="BJ185" s="93">
        <f t="shared" si="154"/>
        <v>4007778.2111183987</v>
      </c>
      <c r="BK185" s="91">
        <v>7</v>
      </c>
      <c r="BL185" s="5">
        <f t="shared" si="155"/>
        <v>0</v>
      </c>
      <c r="BM185" s="139">
        <v>614</v>
      </c>
      <c r="BN185" s="32">
        <f t="shared" si="156"/>
        <v>0</v>
      </c>
      <c r="BO185" s="46">
        <f t="shared" si="157"/>
        <v>4007778.2111183987</v>
      </c>
      <c r="BP185" s="5">
        <f t="shared" si="158"/>
        <v>4007778.2111183987</v>
      </c>
      <c r="BQ185" s="96">
        <f t="shared" si="159"/>
        <v>1.423163418165805E-3</v>
      </c>
      <c r="BR185" s="67">
        <f t="shared" si="160"/>
        <v>8380.9632198546296</v>
      </c>
      <c r="BS185" s="97">
        <f t="shared" si="162"/>
        <v>4016159</v>
      </c>
      <c r="BT185" s="99">
        <f t="shared" si="161"/>
        <v>257.11645326504481</v>
      </c>
    </row>
    <row r="186" spans="1:72" ht="15.6" x14ac:dyDescent="0.3">
      <c r="A186" s="2" t="s">
        <v>337</v>
      </c>
      <c r="B186" s="13" t="s">
        <v>38</v>
      </c>
      <c r="C186" s="36">
        <v>86911</v>
      </c>
      <c r="D186" s="25">
        <v>0</v>
      </c>
      <c r="E186" s="28">
        <f>C186/($C$7+$C$147+$C$98+$C$81+$C$186+$C$208+$C$231+$C$247+$C$265)*$E$6</f>
        <v>20198123.351950996</v>
      </c>
      <c r="F186" s="4">
        <v>0</v>
      </c>
      <c r="G186" s="28">
        <v>0</v>
      </c>
      <c r="H186" s="28">
        <v>0</v>
      </c>
      <c r="I186" s="4">
        <v>0</v>
      </c>
      <c r="J186" s="28">
        <f t="shared" si="114"/>
        <v>20198123.351950996</v>
      </c>
      <c r="K186" s="49">
        <f t="shared" si="115"/>
        <v>232.40007998931085</v>
      </c>
      <c r="L186" s="39">
        <v>60426</v>
      </c>
      <c r="M186" s="40">
        <f t="shared" si="116"/>
        <v>1.9444487349788393E-2</v>
      </c>
      <c r="N186" s="1">
        <f t="shared" si="117"/>
        <v>2221808.6846056771</v>
      </c>
      <c r="O186" s="43">
        <v>17270</v>
      </c>
      <c r="P186" s="43">
        <v>10141</v>
      </c>
      <c r="Q186" s="43">
        <f t="shared" si="118"/>
        <v>22340.5</v>
      </c>
      <c r="R186" s="44">
        <f t="shared" si="119"/>
        <v>2.3850651714614229E-2</v>
      </c>
      <c r="S186" s="32">
        <f t="shared" si="120"/>
        <v>2725275.5066135428</v>
      </c>
      <c r="T186" s="46">
        <f t="shared" si="121"/>
        <v>4947084.1912192199</v>
      </c>
      <c r="U186" s="5">
        <f t="shared" si="122"/>
        <v>56.921266482024372</v>
      </c>
      <c r="V186" s="57">
        <v>384476519.23000008</v>
      </c>
      <c r="W186" s="58">
        <f t="shared" si="123"/>
        <v>19.646250273300463</v>
      </c>
      <c r="X186" s="44">
        <f t="shared" si="124"/>
        <v>1.2053107747991393E-2</v>
      </c>
      <c r="Y186" s="100">
        <f t="shared" si="125"/>
        <v>4423.7958282610953</v>
      </c>
      <c r="Z186" s="32">
        <f t="shared" si="126"/>
        <v>6541926.7370342696</v>
      </c>
      <c r="AA186" s="63">
        <v>104114108.97</v>
      </c>
      <c r="AB186" s="58">
        <f t="shared" si="127"/>
        <v>72.550416036087029</v>
      </c>
      <c r="AC186" s="58">
        <f t="shared" si="128"/>
        <v>1.2444323837020608E-2</v>
      </c>
      <c r="AD186" s="105">
        <f t="shared" si="129"/>
        <v>1197.9393744175075</v>
      </c>
      <c r="AE186" s="5">
        <f t="shared" si="130"/>
        <v>3981426.6608576044</v>
      </c>
      <c r="AF186" s="46">
        <f t="shared" si="131"/>
        <v>10523353.397891873</v>
      </c>
      <c r="AG186" s="67">
        <f t="shared" si="132"/>
        <v>121.08195047683117</v>
      </c>
      <c r="AH186" s="70">
        <v>3572.0871000000002</v>
      </c>
      <c r="AI186" s="40">
        <f t="shared" si="133"/>
        <v>3.8039816991137306E-3</v>
      </c>
      <c r="AJ186" s="5">
        <f t="shared" si="134"/>
        <v>651993.80550268956</v>
      </c>
      <c r="AK186" s="46">
        <f t="shared" si="135"/>
        <v>651993.80550268956</v>
      </c>
      <c r="AL186" s="5">
        <f t="shared" si="136"/>
        <v>7.5018559848890192</v>
      </c>
      <c r="AM186" s="74">
        <v>14422.611111111111</v>
      </c>
      <c r="AN186" s="44">
        <f t="shared" si="137"/>
        <v>1.604471087944833E-2</v>
      </c>
      <c r="AO186" s="5">
        <f t="shared" si="138"/>
        <v>458322.50094527239</v>
      </c>
      <c r="AP186" s="108">
        <v>146.33333333333334</v>
      </c>
      <c r="AQ186" s="77">
        <f t="shared" si="139"/>
        <v>1.6572917059911669E-2</v>
      </c>
      <c r="AR186" s="32">
        <f t="shared" si="140"/>
        <v>1420280.1323531282</v>
      </c>
      <c r="AS186" s="36">
        <v>1090.5833333333333</v>
      </c>
      <c r="AT186" s="81">
        <f t="shared" si="141"/>
        <v>1.959122938070636E-2</v>
      </c>
      <c r="AU186" s="6">
        <f t="shared" si="142"/>
        <v>2238576.0445686933</v>
      </c>
      <c r="AV186" s="110">
        <v>1162.3888888888889</v>
      </c>
      <c r="AW186" s="77">
        <f t="shared" si="143"/>
        <v>3.0940336006459252E-2</v>
      </c>
      <c r="AX186" s="73">
        <f t="shared" si="144"/>
        <v>3535372.571523055</v>
      </c>
      <c r="AY186" s="86">
        <v>1873</v>
      </c>
      <c r="AZ186" s="77">
        <f t="shared" si="145"/>
        <v>2.0208232184280087E-2</v>
      </c>
      <c r="BA186" s="73">
        <f t="shared" si="146"/>
        <v>1731822.5015883257</v>
      </c>
      <c r="BB186" s="46">
        <f t="shared" si="147"/>
        <v>9384373.7509784736</v>
      </c>
      <c r="BC186" s="67">
        <f t="shared" si="148"/>
        <v>107.97682400361835</v>
      </c>
      <c r="BD186" s="93">
        <f t="shared" si="149"/>
        <v>45704928.497543246</v>
      </c>
      <c r="BE186" s="1">
        <v>21067661</v>
      </c>
      <c r="BF186" s="1">
        <f t="shared" si="150"/>
        <v>0</v>
      </c>
      <c r="BG186" s="1">
        <f t="shared" si="151"/>
        <v>24637267.497543246</v>
      </c>
      <c r="BH186" s="87">
        <f t="shared" si="152"/>
        <v>1.7800217965332869E-2</v>
      </c>
      <c r="BI186" s="1">
        <f t="shared" si="153"/>
        <v>-8890.3351627590218</v>
      </c>
      <c r="BJ186" s="93">
        <f t="shared" si="154"/>
        <v>45696038.162380487</v>
      </c>
      <c r="BK186" s="91">
        <v>6.8</v>
      </c>
      <c r="BL186" s="5">
        <f t="shared" si="155"/>
        <v>0</v>
      </c>
      <c r="BM186" s="139">
        <v>1100</v>
      </c>
      <c r="BN186" s="32">
        <f t="shared" si="156"/>
        <v>0</v>
      </c>
      <c r="BO186" s="46">
        <f t="shared" si="157"/>
        <v>45696038.162380487</v>
      </c>
      <c r="BP186" s="5">
        <f t="shared" si="158"/>
        <v>45696038.162380487</v>
      </c>
      <c r="BQ186" s="96">
        <f t="shared" si="159"/>
        <v>1.6226678833522721E-2</v>
      </c>
      <c r="BR186" s="67">
        <f t="shared" si="160"/>
        <v>95558.385458937846</v>
      </c>
      <c r="BS186" s="97">
        <f t="shared" si="162"/>
        <v>45791597</v>
      </c>
      <c r="BT186" s="99">
        <f t="shared" si="161"/>
        <v>526.8791867542659</v>
      </c>
    </row>
    <row r="187" spans="1:72" ht="15.6" x14ac:dyDescent="0.3">
      <c r="A187" s="3" t="s">
        <v>356</v>
      </c>
      <c r="B187" s="13" t="s">
        <v>57</v>
      </c>
      <c r="C187" s="36">
        <v>10279</v>
      </c>
      <c r="D187" s="25">
        <v>0</v>
      </c>
      <c r="E187" s="28">
        <v>0</v>
      </c>
      <c r="F187" s="4">
        <v>0</v>
      </c>
      <c r="G187" s="28">
        <v>0</v>
      </c>
      <c r="H187" s="28">
        <v>0</v>
      </c>
      <c r="I187" s="4">
        <v>0</v>
      </c>
      <c r="J187" s="28">
        <f t="shared" si="114"/>
        <v>0</v>
      </c>
      <c r="K187" s="49">
        <f t="shared" si="115"/>
        <v>0</v>
      </c>
      <c r="L187" s="39">
        <v>3051</v>
      </c>
      <c r="M187" s="40">
        <f t="shared" si="116"/>
        <v>9.8178153285348002E-4</v>
      </c>
      <c r="N187" s="1">
        <f t="shared" si="117"/>
        <v>112182.47603236887</v>
      </c>
      <c r="O187" s="43">
        <v>0</v>
      </c>
      <c r="P187" s="43">
        <v>207.5</v>
      </c>
      <c r="Q187" s="43">
        <f t="shared" si="118"/>
        <v>103.75</v>
      </c>
      <c r="R187" s="44">
        <f t="shared" si="119"/>
        <v>1.1076319309734456E-4</v>
      </c>
      <c r="S187" s="32">
        <f t="shared" si="120"/>
        <v>12656.267040180615</v>
      </c>
      <c r="T187" s="46">
        <f t="shared" si="121"/>
        <v>124838.74307254948</v>
      </c>
      <c r="U187" s="5">
        <f t="shared" si="122"/>
        <v>12.145028025347745</v>
      </c>
      <c r="V187" s="59">
        <v>40971215.180000007</v>
      </c>
      <c r="W187" s="58">
        <f t="shared" si="123"/>
        <v>2.578831028950701</v>
      </c>
      <c r="X187" s="44">
        <f t="shared" si="124"/>
        <v>1.5821303212271737E-3</v>
      </c>
      <c r="Y187" s="100">
        <f t="shared" si="125"/>
        <v>3985.9145033563582</v>
      </c>
      <c r="Z187" s="32">
        <f t="shared" si="126"/>
        <v>858714.68722524983</v>
      </c>
      <c r="AA187" s="63">
        <v>15533284.140000001</v>
      </c>
      <c r="AB187" s="58">
        <f t="shared" si="127"/>
        <v>6.8020284730335199</v>
      </c>
      <c r="AC187" s="58">
        <f t="shared" si="128"/>
        <v>1.1667285963592566E-3</v>
      </c>
      <c r="AD187" s="105">
        <f t="shared" si="129"/>
        <v>1511.166858643837</v>
      </c>
      <c r="AE187" s="5">
        <f t="shared" si="130"/>
        <v>373282.1807248845</v>
      </c>
      <c r="AF187" s="46">
        <f t="shared" si="131"/>
        <v>1231996.8679501344</v>
      </c>
      <c r="AG187" s="67">
        <f t="shared" si="132"/>
        <v>119.85571241853629</v>
      </c>
      <c r="AH187" s="70">
        <v>2641.2772</v>
      </c>
      <c r="AI187" s="40">
        <f t="shared" si="133"/>
        <v>2.8127450002790682E-3</v>
      </c>
      <c r="AJ187" s="5">
        <f t="shared" si="134"/>
        <v>482098.09134147043</v>
      </c>
      <c r="AK187" s="46">
        <f t="shared" si="135"/>
        <v>482098.09134147043</v>
      </c>
      <c r="AL187" s="5">
        <f t="shared" si="136"/>
        <v>46.901263872115031</v>
      </c>
      <c r="AM187" s="74">
        <v>1330.3055555555557</v>
      </c>
      <c r="AN187" s="44">
        <f t="shared" si="137"/>
        <v>1.4799239787980677E-3</v>
      </c>
      <c r="AO187" s="5">
        <f t="shared" si="138"/>
        <v>42274.520511330666</v>
      </c>
      <c r="AP187" s="108">
        <v>7.666666666666667</v>
      </c>
      <c r="AQ187" s="77">
        <f t="shared" si="139"/>
        <v>8.6828494846917634E-4</v>
      </c>
      <c r="AR187" s="32">
        <f t="shared" si="140"/>
        <v>74411.031991166179</v>
      </c>
      <c r="AS187" s="36">
        <v>64.333333333333329</v>
      </c>
      <c r="AT187" s="81">
        <f t="shared" si="141"/>
        <v>1.1556834325594338E-3</v>
      </c>
      <c r="AU187" s="6">
        <f t="shared" si="142"/>
        <v>132053.23652533288</v>
      </c>
      <c r="AV187" s="110">
        <v>41.694444444444443</v>
      </c>
      <c r="AW187" s="77">
        <f t="shared" si="143"/>
        <v>1.1098180075920121E-3</v>
      </c>
      <c r="AX187" s="73">
        <f t="shared" si="144"/>
        <v>126812.46068575505</v>
      </c>
      <c r="AY187" s="86">
        <v>86</v>
      </c>
      <c r="AZ187" s="77">
        <f t="shared" si="145"/>
        <v>9.2787398176619738E-4</v>
      </c>
      <c r="BA187" s="73">
        <f t="shared" si="146"/>
        <v>79517.744333473587</v>
      </c>
      <c r="BB187" s="46">
        <f t="shared" si="147"/>
        <v>455068.9940470584</v>
      </c>
      <c r="BC187" s="67">
        <f t="shared" si="148"/>
        <v>44.271718459680748</v>
      </c>
      <c r="BD187" s="93">
        <f t="shared" si="149"/>
        <v>2294002.6964112129</v>
      </c>
      <c r="BE187" s="1">
        <v>1134339</v>
      </c>
      <c r="BF187" s="1">
        <f t="shared" si="150"/>
        <v>0</v>
      </c>
      <c r="BG187" s="1">
        <f t="shared" si="151"/>
        <v>1159663.6964112129</v>
      </c>
      <c r="BH187" s="87">
        <f t="shared" si="152"/>
        <v>8.3784723953910802E-4</v>
      </c>
      <c r="BI187" s="1">
        <f t="shared" si="153"/>
        <v>-418.46357101930124</v>
      </c>
      <c r="BJ187" s="93">
        <f t="shared" si="154"/>
        <v>2293584.2328401934</v>
      </c>
      <c r="BK187" s="91">
        <v>8</v>
      </c>
      <c r="BL187" s="5">
        <f t="shared" si="155"/>
        <v>0</v>
      </c>
      <c r="BM187" s="139">
        <v>913</v>
      </c>
      <c r="BN187" s="32">
        <f t="shared" si="156"/>
        <v>0</v>
      </c>
      <c r="BO187" s="46">
        <f t="shared" si="157"/>
        <v>2293584.2328401934</v>
      </c>
      <c r="BP187" s="5">
        <f t="shared" si="158"/>
        <v>2293584.2328401934</v>
      </c>
      <c r="BQ187" s="96">
        <f t="shared" si="159"/>
        <v>8.1445254819855969E-4</v>
      </c>
      <c r="BR187" s="67">
        <f t="shared" si="160"/>
        <v>4796.2846456286306</v>
      </c>
      <c r="BS187" s="97">
        <f t="shared" si="162"/>
        <v>2298381</v>
      </c>
      <c r="BT187" s="99">
        <f t="shared" si="161"/>
        <v>223.59966922852416</v>
      </c>
    </row>
    <row r="188" spans="1:72" ht="15.6" x14ac:dyDescent="0.3">
      <c r="A188" s="2" t="s">
        <v>384</v>
      </c>
      <c r="B188" s="13" t="s">
        <v>85</v>
      </c>
      <c r="C188" s="36">
        <v>19790</v>
      </c>
      <c r="D188" s="25">
        <v>0</v>
      </c>
      <c r="E188" s="28">
        <v>0</v>
      </c>
      <c r="F188" s="4">
        <v>0</v>
      </c>
      <c r="G188" s="28">
        <v>0</v>
      </c>
      <c r="H188" s="28">
        <v>0</v>
      </c>
      <c r="I188" s="4">
        <v>0</v>
      </c>
      <c r="J188" s="28">
        <f t="shared" si="114"/>
        <v>0</v>
      </c>
      <c r="K188" s="49">
        <f t="shared" si="115"/>
        <v>0</v>
      </c>
      <c r="L188" s="39">
        <v>6508</v>
      </c>
      <c r="M188" s="40">
        <f t="shared" si="116"/>
        <v>2.0942098380237455E-3</v>
      </c>
      <c r="N188" s="1">
        <f t="shared" si="117"/>
        <v>239293.200268324</v>
      </c>
      <c r="O188" s="43">
        <v>0</v>
      </c>
      <c r="P188" s="43">
        <v>2125.5</v>
      </c>
      <c r="Q188" s="43">
        <f t="shared" si="118"/>
        <v>1062.75</v>
      </c>
      <c r="R188" s="44">
        <f t="shared" si="119"/>
        <v>1.134588756281474E-3</v>
      </c>
      <c r="S188" s="32">
        <f t="shared" si="120"/>
        <v>129642.87033206697</v>
      </c>
      <c r="T188" s="46">
        <f t="shared" si="121"/>
        <v>368936.07060039096</v>
      </c>
      <c r="U188" s="5">
        <f t="shared" si="122"/>
        <v>18.64255030825624</v>
      </c>
      <c r="V188" s="59">
        <v>119312093.06</v>
      </c>
      <c r="W188" s="58">
        <f t="shared" si="123"/>
        <v>3.282518057939432</v>
      </c>
      <c r="X188" s="44">
        <f t="shared" si="124"/>
        <v>2.0138470846439442E-3</v>
      </c>
      <c r="Y188" s="100">
        <f t="shared" si="125"/>
        <v>6028.9081889843355</v>
      </c>
      <c r="Z188" s="32">
        <f t="shared" si="126"/>
        <v>1093032.6321463613</v>
      </c>
      <c r="AA188" s="63">
        <v>25337792.978999998</v>
      </c>
      <c r="AB188" s="58">
        <f t="shared" si="127"/>
        <v>15.456914512033279</v>
      </c>
      <c r="AC188" s="58">
        <f t="shared" si="128"/>
        <v>2.6512714911684169E-3</v>
      </c>
      <c r="AD188" s="105">
        <f t="shared" si="129"/>
        <v>1280.333146993431</v>
      </c>
      <c r="AE188" s="5">
        <f t="shared" si="130"/>
        <v>848245.60485215473</v>
      </c>
      <c r="AF188" s="46">
        <f t="shared" si="131"/>
        <v>1941278.2369985161</v>
      </c>
      <c r="AG188" s="67">
        <f t="shared" si="132"/>
        <v>98.093897776579894</v>
      </c>
      <c r="AH188" s="70">
        <v>2418.6581999999999</v>
      </c>
      <c r="AI188" s="40">
        <f t="shared" si="133"/>
        <v>2.5756739048192179E-3</v>
      </c>
      <c r="AJ188" s="5">
        <f t="shared" si="134"/>
        <v>441464.64514493081</v>
      </c>
      <c r="AK188" s="46">
        <f t="shared" si="135"/>
        <v>441464.64514493081</v>
      </c>
      <c r="AL188" s="5">
        <f t="shared" si="136"/>
        <v>22.307460593478059</v>
      </c>
      <c r="AM188" s="74">
        <v>1565.9444444444443</v>
      </c>
      <c r="AN188" s="44">
        <f t="shared" si="137"/>
        <v>1.7420649888447153E-3</v>
      </c>
      <c r="AO188" s="5">
        <f t="shared" si="138"/>
        <v>49762.665622053297</v>
      </c>
      <c r="AP188" s="108">
        <v>3.3333333333333335</v>
      </c>
      <c r="AQ188" s="77">
        <f t="shared" si="139"/>
        <v>3.7751519498659841E-4</v>
      </c>
      <c r="AR188" s="32">
        <f t="shared" si="140"/>
        <v>32352.62260485486</v>
      </c>
      <c r="AS188" s="36">
        <v>98.75</v>
      </c>
      <c r="AT188" s="81">
        <f t="shared" si="141"/>
        <v>1.7739441289934316E-3</v>
      </c>
      <c r="AU188" s="6">
        <f t="shared" si="142"/>
        <v>202698.29699808222</v>
      </c>
      <c r="AV188" s="110">
        <v>25.055555555555557</v>
      </c>
      <c r="AW188" s="77">
        <f t="shared" si="143"/>
        <v>6.6692594460226182E-4</v>
      </c>
      <c r="AX188" s="73">
        <f t="shared" si="144"/>
        <v>76205.755855130628</v>
      </c>
      <c r="AY188" s="86">
        <v>91</v>
      </c>
      <c r="AZ188" s="77">
        <f t="shared" si="145"/>
        <v>9.8182014349679019E-4</v>
      </c>
      <c r="BA188" s="73">
        <f t="shared" si="146"/>
        <v>84140.869004024367</v>
      </c>
      <c r="BB188" s="46">
        <f t="shared" si="147"/>
        <v>445160.21008414542</v>
      </c>
      <c r="BC188" s="67">
        <f t="shared" si="148"/>
        <v>22.494199600007349</v>
      </c>
      <c r="BD188" s="93">
        <f t="shared" si="149"/>
        <v>3196839.162827983</v>
      </c>
      <c r="BE188" s="1">
        <v>2290983</v>
      </c>
      <c r="BF188" s="1">
        <f t="shared" si="150"/>
        <v>0</v>
      </c>
      <c r="BG188" s="1">
        <f t="shared" si="151"/>
        <v>905856.16282798303</v>
      </c>
      <c r="BH188" s="87">
        <f t="shared" si="152"/>
        <v>6.5447343725054093E-4</v>
      </c>
      <c r="BI188" s="1">
        <f t="shared" si="153"/>
        <v>-326.87735754765163</v>
      </c>
      <c r="BJ188" s="93">
        <f t="shared" si="154"/>
        <v>3196512.2854704354</v>
      </c>
      <c r="BK188" s="91">
        <v>8.1999999999999993</v>
      </c>
      <c r="BL188" s="5">
        <f t="shared" si="155"/>
        <v>0</v>
      </c>
      <c r="BM188" s="139">
        <v>755</v>
      </c>
      <c r="BN188" s="32">
        <f t="shared" si="156"/>
        <v>0</v>
      </c>
      <c r="BO188" s="46">
        <f t="shared" si="157"/>
        <v>3196512.2854704354</v>
      </c>
      <c r="BP188" s="5">
        <f t="shared" si="158"/>
        <v>3196512.2854704354</v>
      </c>
      <c r="BQ188" s="96">
        <f t="shared" si="159"/>
        <v>1.1350826095562856E-3</v>
      </c>
      <c r="BR188" s="67">
        <f t="shared" si="160"/>
        <v>6684.4646797122241</v>
      </c>
      <c r="BS188" s="97">
        <f t="shared" si="162"/>
        <v>3203197</v>
      </c>
      <c r="BT188" s="99">
        <f t="shared" si="161"/>
        <v>161.85937342091967</v>
      </c>
    </row>
    <row r="189" spans="1:72" ht="15.6" x14ac:dyDescent="0.3">
      <c r="A189" s="3" t="s">
        <v>530</v>
      </c>
      <c r="B189" s="13" t="s">
        <v>233</v>
      </c>
      <c r="C189" s="36">
        <v>11782</v>
      </c>
      <c r="D189" s="25">
        <v>0</v>
      </c>
      <c r="E189" s="28">
        <v>0</v>
      </c>
      <c r="F189" s="4">
        <v>0</v>
      </c>
      <c r="G189" s="28">
        <v>0</v>
      </c>
      <c r="H189" s="28">
        <v>0</v>
      </c>
      <c r="I189" s="4">
        <v>0</v>
      </c>
      <c r="J189" s="28">
        <f t="shared" si="114"/>
        <v>0</v>
      </c>
      <c r="K189" s="49">
        <f t="shared" si="115"/>
        <v>0</v>
      </c>
      <c r="L189" s="39">
        <v>6962</v>
      </c>
      <c r="M189" s="40">
        <f t="shared" si="116"/>
        <v>2.2403025341612348E-3</v>
      </c>
      <c r="N189" s="1">
        <f t="shared" si="117"/>
        <v>255986.36451568402</v>
      </c>
      <c r="O189" s="43">
        <v>2720</v>
      </c>
      <c r="P189" s="43">
        <v>297.5</v>
      </c>
      <c r="Q189" s="43">
        <f t="shared" si="118"/>
        <v>2868.75</v>
      </c>
      <c r="R189" s="44">
        <f t="shared" si="119"/>
        <v>3.0626690139566961E-3</v>
      </c>
      <c r="S189" s="32">
        <f t="shared" si="120"/>
        <v>349953.40791824716</v>
      </c>
      <c r="T189" s="46">
        <f t="shared" si="121"/>
        <v>605939.77243393124</v>
      </c>
      <c r="U189" s="5">
        <f t="shared" si="122"/>
        <v>51.429279615848856</v>
      </c>
      <c r="V189" s="59">
        <v>63392740.890000001</v>
      </c>
      <c r="W189" s="58">
        <f t="shared" si="123"/>
        <v>2.189770028099506</v>
      </c>
      <c r="X189" s="44">
        <f t="shared" si="124"/>
        <v>1.3434387592972223E-3</v>
      </c>
      <c r="Y189" s="100">
        <f t="shared" si="125"/>
        <v>5380.4736793413686</v>
      </c>
      <c r="Z189" s="32">
        <f t="shared" si="126"/>
        <v>729162.8120124659</v>
      </c>
      <c r="AA189" s="63">
        <v>12352804.073999999</v>
      </c>
      <c r="AB189" s="58">
        <f t="shared" si="127"/>
        <v>11.237571904194359</v>
      </c>
      <c r="AC189" s="58">
        <f t="shared" si="128"/>
        <v>1.9275421363268222E-3</v>
      </c>
      <c r="AD189" s="105">
        <f t="shared" si="129"/>
        <v>1048.4471290103547</v>
      </c>
      <c r="AE189" s="5">
        <f t="shared" si="130"/>
        <v>616696.23452481721</v>
      </c>
      <c r="AF189" s="46">
        <f t="shared" si="131"/>
        <v>1345859.0465372831</v>
      </c>
      <c r="AG189" s="67">
        <f t="shared" si="132"/>
        <v>114.23010070762885</v>
      </c>
      <c r="AH189" s="70">
        <v>745.37139999999999</v>
      </c>
      <c r="AI189" s="40">
        <f t="shared" si="133"/>
        <v>7.9375980631681117E-4</v>
      </c>
      <c r="AJ189" s="5">
        <f t="shared" si="134"/>
        <v>136048.62423395758</v>
      </c>
      <c r="AK189" s="46">
        <f t="shared" si="135"/>
        <v>136048.62423395758</v>
      </c>
      <c r="AL189" s="5">
        <f t="shared" si="136"/>
        <v>11.547158736543675</v>
      </c>
      <c r="AM189" s="74">
        <v>974.55555555555554</v>
      </c>
      <c r="AN189" s="44">
        <f t="shared" si="137"/>
        <v>1.0841630551074609E-3</v>
      </c>
      <c r="AO189" s="5">
        <f t="shared" si="138"/>
        <v>30969.478140350486</v>
      </c>
      <c r="AP189" s="108">
        <v>8</v>
      </c>
      <c r="AQ189" s="77">
        <f t="shared" si="139"/>
        <v>9.0603646796783618E-4</v>
      </c>
      <c r="AR189" s="32">
        <f t="shared" si="140"/>
        <v>77646.294251651663</v>
      </c>
      <c r="AS189" s="36">
        <v>43.166666666666664</v>
      </c>
      <c r="AT189" s="81">
        <f t="shared" si="141"/>
        <v>7.754456192562004E-4</v>
      </c>
      <c r="AU189" s="6">
        <f t="shared" si="142"/>
        <v>88605.669067516093</v>
      </c>
      <c r="AV189" s="110">
        <v>36.444444444444443</v>
      </c>
      <c r="AW189" s="77">
        <f t="shared" si="143"/>
        <v>9.700741012396534E-4</v>
      </c>
      <c r="AX189" s="73">
        <f t="shared" si="144"/>
        <v>110844.73578928089</v>
      </c>
      <c r="AY189" s="86">
        <v>162</v>
      </c>
      <c r="AZ189" s="77">
        <f t="shared" si="145"/>
        <v>1.7478556400712089E-3</v>
      </c>
      <c r="BA189" s="73">
        <f t="shared" si="146"/>
        <v>149789.23932584558</v>
      </c>
      <c r="BB189" s="46">
        <f t="shared" si="147"/>
        <v>457855.41657464474</v>
      </c>
      <c r="BC189" s="67">
        <f t="shared" si="148"/>
        <v>38.860585348382678</v>
      </c>
      <c r="BD189" s="93">
        <f t="shared" si="149"/>
        <v>2545702.8597798166</v>
      </c>
      <c r="BE189" s="1">
        <v>1290160</v>
      </c>
      <c r="BF189" s="1">
        <f t="shared" si="150"/>
        <v>0</v>
      </c>
      <c r="BG189" s="1">
        <f t="shared" si="151"/>
        <v>1255542.8597798166</v>
      </c>
      <c r="BH189" s="87">
        <f t="shared" si="152"/>
        <v>9.0711912638553242E-4</v>
      </c>
      <c r="BI189" s="1">
        <f t="shared" si="153"/>
        <v>-453.06147833823638</v>
      </c>
      <c r="BJ189" s="93">
        <f t="shared" si="154"/>
        <v>2545249.7983014784</v>
      </c>
      <c r="BK189" s="91">
        <v>7.5</v>
      </c>
      <c r="BL189" s="5">
        <f t="shared" si="155"/>
        <v>0</v>
      </c>
      <c r="BM189" s="139">
        <v>945</v>
      </c>
      <c r="BN189" s="32">
        <f t="shared" si="156"/>
        <v>0</v>
      </c>
      <c r="BO189" s="46">
        <f t="shared" si="157"/>
        <v>2545249.7983014784</v>
      </c>
      <c r="BP189" s="5">
        <f t="shared" si="158"/>
        <v>2545249.7983014784</v>
      </c>
      <c r="BQ189" s="96">
        <f t="shared" si="159"/>
        <v>9.0381907686097422E-4</v>
      </c>
      <c r="BR189" s="67">
        <f t="shared" si="160"/>
        <v>5322.5612349827006</v>
      </c>
      <c r="BS189" s="97">
        <f t="shared" si="162"/>
        <v>2550572</v>
      </c>
      <c r="BT189" s="99">
        <f t="shared" si="161"/>
        <v>216.480393821083</v>
      </c>
    </row>
    <row r="190" spans="1:72" ht="15.6" x14ac:dyDescent="0.3">
      <c r="A190" s="2" t="s">
        <v>464</v>
      </c>
      <c r="B190" s="13" t="s">
        <v>165</v>
      </c>
      <c r="C190" s="36">
        <v>33708</v>
      </c>
      <c r="D190" s="25">
        <v>0</v>
      </c>
      <c r="E190" s="28">
        <v>0</v>
      </c>
      <c r="F190" s="4">
        <v>0</v>
      </c>
      <c r="G190" s="28">
        <v>0</v>
      </c>
      <c r="H190" s="28">
        <v>0</v>
      </c>
      <c r="I190" s="4">
        <v>0</v>
      </c>
      <c r="J190" s="28">
        <f t="shared" si="114"/>
        <v>0</v>
      </c>
      <c r="K190" s="49">
        <f t="shared" si="115"/>
        <v>0</v>
      </c>
      <c r="L190" s="39">
        <v>13593</v>
      </c>
      <c r="M190" s="40">
        <f t="shared" si="116"/>
        <v>4.3740925519755334E-3</v>
      </c>
      <c r="N190" s="1">
        <f t="shared" si="117"/>
        <v>499802.16214617825</v>
      </c>
      <c r="O190" s="43">
        <v>2392</v>
      </c>
      <c r="P190" s="43">
        <v>1895.5</v>
      </c>
      <c r="Q190" s="43">
        <f t="shared" si="118"/>
        <v>3339.75</v>
      </c>
      <c r="R190" s="44">
        <f t="shared" si="119"/>
        <v>3.565507220692593E-3</v>
      </c>
      <c r="S190" s="32">
        <f t="shared" si="120"/>
        <v>407409.81057776592</v>
      </c>
      <c r="T190" s="46">
        <f t="shared" si="121"/>
        <v>907211.97272394411</v>
      </c>
      <c r="U190" s="5">
        <f t="shared" si="122"/>
        <v>26.913847535420199</v>
      </c>
      <c r="V190" s="59">
        <v>100535775.03999998</v>
      </c>
      <c r="W190" s="58">
        <f t="shared" si="123"/>
        <v>11.301740734061388</v>
      </c>
      <c r="X190" s="44">
        <f t="shared" si="124"/>
        <v>6.933694568303026E-3</v>
      </c>
      <c r="Y190" s="100">
        <f t="shared" si="125"/>
        <v>2982.5493959890819</v>
      </c>
      <c r="Z190" s="32">
        <f t="shared" si="126"/>
        <v>3763321.6952175577</v>
      </c>
      <c r="AA190" s="63">
        <v>29489235.111000001</v>
      </c>
      <c r="AB190" s="58">
        <f t="shared" si="127"/>
        <v>38.530306388861426</v>
      </c>
      <c r="AC190" s="58">
        <f t="shared" si="128"/>
        <v>6.6089712015451095E-3</v>
      </c>
      <c r="AD190" s="105">
        <f t="shared" si="129"/>
        <v>874.84380891776436</v>
      </c>
      <c r="AE190" s="5">
        <f t="shared" si="130"/>
        <v>2114468.7720511495</v>
      </c>
      <c r="AF190" s="46">
        <f t="shared" si="131"/>
        <v>5877790.4672687072</v>
      </c>
      <c r="AG190" s="67">
        <f t="shared" si="132"/>
        <v>174.3737530339595</v>
      </c>
      <c r="AH190" s="70">
        <v>1703.6943000000001</v>
      </c>
      <c r="AI190" s="40">
        <f t="shared" si="133"/>
        <v>1.8142956083249979E-3</v>
      </c>
      <c r="AJ190" s="5">
        <f t="shared" si="134"/>
        <v>310966.13799541467</v>
      </c>
      <c r="AK190" s="46">
        <f t="shared" si="135"/>
        <v>310966.13799541467</v>
      </c>
      <c r="AL190" s="5">
        <f t="shared" si="136"/>
        <v>9.2252918593631978</v>
      </c>
      <c r="AM190" s="74">
        <v>6679.4722222222226</v>
      </c>
      <c r="AN190" s="44">
        <f t="shared" si="137"/>
        <v>7.4307072282007508E-3</v>
      </c>
      <c r="AO190" s="5">
        <f t="shared" si="138"/>
        <v>212260.62259453931</v>
      </c>
      <c r="AP190" s="108">
        <v>71</v>
      </c>
      <c r="AQ190" s="77">
        <f t="shared" si="139"/>
        <v>8.041073653214546E-3</v>
      </c>
      <c r="AR190" s="32">
        <f t="shared" si="140"/>
        <v>689110.86148340849</v>
      </c>
      <c r="AS190" s="36">
        <v>351.41666666666669</v>
      </c>
      <c r="AT190" s="81">
        <f t="shared" si="141"/>
        <v>6.3128459003926598E-3</v>
      </c>
      <c r="AU190" s="6">
        <f t="shared" si="142"/>
        <v>721332.25184887159</v>
      </c>
      <c r="AV190" s="110">
        <v>198.52777777777777</v>
      </c>
      <c r="AW190" s="77">
        <f t="shared" si="143"/>
        <v>5.2843899402132645E-3</v>
      </c>
      <c r="AX190" s="73">
        <f t="shared" si="144"/>
        <v>603816.55997407809</v>
      </c>
      <c r="AY190" s="86">
        <v>663</v>
      </c>
      <c r="AZ190" s="77">
        <f t="shared" si="145"/>
        <v>7.153261045476614E-3</v>
      </c>
      <c r="BA190" s="73">
        <f t="shared" si="146"/>
        <v>613026.33131503465</v>
      </c>
      <c r="BB190" s="46">
        <f t="shared" si="147"/>
        <v>2839546.6272159321</v>
      </c>
      <c r="BC190" s="67">
        <f t="shared" si="148"/>
        <v>84.239546315887395</v>
      </c>
      <c r="BD190" s="93">
        <f t="shared" si="149"/>
        <v>9935515.2052039988</v>
      </c>
      <c r="BE190" s="1">
        <v>6524290</v>
      </c>
      <c r="BF190" s="1">
        <f t="shared" si="150"/>
        <v>0</v>
      </c>
      <c r="BG190" s="1">
        <f t="shared" si="151"/>
        <v>3411225.2052039988</v>
      </c>
      <c r="BH190" s="87">
        <f t="shared" si="152"/>
        <v>2.4645814389734331E-3</v>
      </c>
      <c r="BI190" s="1">
        <f t="shared" si="153"/>
        <v>-1230.9374565559708</v>
      </c>
      <c r="BJ190" s="93">
        <f t="shared" si="154"/>
        <v>9934284.2677474432</v>
      </c>
      <c r="BK190" s="91">
        <v>8</v>
      </c>
      <c r="BL190" s="5">
        <f t="shared" si="155"/>
        <v>0</v>
      </c>
      <c r="BM190" s="139">
        <v>1134</v>
      </c>
      <c r="BN190" s="32">
        <f t="shared" si="156"/>
        <v>0</v>
      </c>
      <c r="BO190" s="46">
        <f t="shared" si="157"/>
        <v>9934284.2677474432</v>
      </c>
      <c r="BP190" s="5">
        <f t="shared" si="158"/>
        <v>9934284.2677474432</v>
      </c>
      <c r="BQ190" s="96">
        <f t="shared" si="159"/>
        <v>3.5276677527454527E-3</v>
      </c>
      <c r="BR190" s="67">
        <f t="shared" si="160"/>
        <v>20774.321002243742</v>
      </c>
      <c r="BS190" s="97">
        <f t="shared" si="162"/>
        <v>9955059</v>
      </c>
      <c r="BT190" s="99">
        <f t="shared" si="161"/>
        <v>295.33223567105733</v>
      </c>
    </row>
    <row r="191" spans="1:72" ht="15.6" x14ac:dyDescent="0.3">
      <c r="A191" s="3" t="s">
        <v>385</v>
      </c>
      <c r="B191" s="13" t="s">
        <v>86</v>
      </c>
      <c r="C191" s="36">
        <v>17154</v>
      </c>
      <c r="D191" s="25">
        <v>0</v>
      </c>
      <c r="E191" s="28">
        <v>0</v>
      </c>
      <c r="F191" s="4">
        <v>0</v>
      </c>
      <c r="G191" s="28">
        <v>0</v>
      </c>
      <c r="H191" s="28">
        <v>0</v>
      </c>
      <c r="I191" s="4">
        <v>0</v>
      </c>
      <c r="J191" s="28">
        <f t="shared" si="114"/>
        <v>0</v>
      </c>
      <c r="K191" s="49">
        <f t="shared" si="115"/>
        <v>0</v>
      </c>
      <c r="L191" s="39">
        <v>4738</v>
      </c>
      <c r="M191" s="40">
        <f t="shared" si="116"/>
        <v>1.524641397135296E-3</v>
      </c>
      <c r="N191" s="1">
        <f t="shared" si="117"/>
        <v>174211.92115416704</v>
      </c>
      <c r="O191" s="43">
        <v>1652</v>
      </c>
      <c r="P191" s="43">
        <v>908.5</v>
      </c>
      <c r="Q191" s="43">
        <f t="shared" si="118"/>
        <v>2106.25</v>
      </c>
      <c r="R191" s="44">
        <f t="shared" si="119"/>
        <v>2.2486262695063323E-3</v>
      </c>
      <c r="S191" s="32">
        <f t="shared" si="120"/>
        <v>256937.46943017273</v>
      </c>
      <c r="T191" s="46">
        <f t="shared" si="121"/>
        <v>431149.39058433974</v>
      </c>
      <c r="U191" s="5">
        <f t="shared" si="122"/>
        <v>25.134043988827081</v>
      </c>
      <c r="V191" s="59">
        <v>88913161.030000016</v>
      </c>
      <c r="W191" s="58">
        <f t="shared" si="123"/>
        <v>3.3095181027330072</v>
      </c>
      <c r="X191" s="44">
        <f t="shared" si="124"/>
        <v>2.0304117951902528E-3</v>
      </c>
      <c r="Y191" s="100">
        <f t="shared" si="125"/>
        <v>5183.2319593097827</v>
      </c>
      <c r="Z191" s="32">
        <f t="shared" si="126"/>
        <v>1102023.2696715414</v>
      </c>
      <c r="AA191" s="63">
        <v>18410022.548999999</v>
      </c>
      <c r="AB191" s="58">
        <f t="shared" si="127"/>
        <v>15.983669504847168</v>
      </c>
      <c r="AC191" s="58">
        <f t="shared" si="128"/>
        <v>2.7416239670257979E-3</v>
      </c>
      <c r="AD191" s="105">
        <f t="shared" si="129"/>
        <v>1073.2203887722978</v>
      </c>
      <c r="AE191" s="5">
        <f t="shared" si="130"/>
        <v>877152.90113955154</v>
      </c>
      <c r="AF191" s="46">
        <f t="shared" si="131"/>
        <v>1979176.1708110929</v>
      </c>
      <c r="AG191" s="67">
        <f t="shared" si="132"/>
        <v>115.37694828093115</v>
      </c>
      <c r="AH191" s="70">
        <v>2652.8204999999998</v>
      </c>
      <c r="AI191" s="40">
        <f t="shared" si="133"/>
        <v>2.8250376742027746E-3</v>
      </c>
      <c r="AJ191" s="5">
        <f t="shared" si="134"/>
        <v>484205.02767431038</v>
      </c>
      <c r="AK191" s="46">
        <f t="shared" si="135"/>
        <v>484205.02767431038</v>
      </c>
      <c r="AL191" s="5">
        <f t="shared" si="136"/>
        <v>28.226945766253372</v>
      </c>
      <c r="AM191" s="74">
        <v>1689.3333333333333</v>
      </c>
      <c r="AN191" s="44">
        <f t="shared" si="137"/>
        <v>1.8793313293642496E-3</v>
      </c>
      <c r="AO191" s="5">
        <f t="shared" si="138"/>
        <v>53683.724278404821</v>
      </c>
      <c r="AP191" s="108">
        <v>8.3333333333333339</v>
      </c>
      <c r="AQ191" s="77">
        <f t="shared" si="139"/>
        <v>9.4378798746649602E-4</v>
      </c>
      <c r="AR191" s="32">
        <f t="shared" si="140"/>
        <v>80881.556512137147</v>
      </c>
      <c r="AS191" s="36">
        <v>72.083333333333329</v>
      </c>
      <c r="AT191" s="81">
        <f t="shared" si="141"/>
        <v>1.2949043642019563E-3</v>
      </c>
      <c r="AU191" s="6">
        <f t="shared" si="142"/>
        <v>147961.2041378406</v>
      </c>
      <c r="AV191" s="110">
        <v>106.66666666666667</v>
      </c>
      <c r="AW191" s="77">
        <f t="shared" si="143"/>
        <v>2.8392412719209373E-3</v>
      </c>
      <c r="AX191" s="73">
        <f t="shared" si="144"/>
        <v>324423.6169442368</v>
      </c>
      <c r="AY191" s="86">
        <v>75</v>
      </c>
      <c r="AZ191" s="77">
        <f t="shared" si="145"/>
        <v>8.0919242595889308E-4</v>
      </c>
      <c r="BA191" s="73">
        <f t="shared" si="146"/>
        <v>69346.870058261848</v>
      </c>
      <c r="BB191" s="46">
        <f t="shared" si="147"/>
        <v>676296.97193088126</v>
      </c>
      <c r="BC191" s="67">
        <f t="shared" si="148"/>
        <v>39.42503042619105</v>
      </c>
      <c r="BD191" s="93">
        <f t="shared" si="149"/>
        <v>3570827.5610006247</v>
      </c>
      <c r="BE191" s="1">
        <v>1847081</v>
      </c>
      <c r="BF191" s="1">
        <f t="shared" si="150"/>
        <v>0</v>
      </c>
      <c r="BG191" s="1">
        <f t="shared" si="151"/>
        <v>1723746.5610006247</v>
      </c>
      <c r="BH191" s="87">
        <f t="shared" si="152"/>
        <v>1.2453923514798748E-3</v>
      </c>
      <c r="BI191" s="1">
        <f t="shared" si="153"/>
        <v>-622.01235037436379</v>
      </c>
      <c r="BJ191" s="93">
        <f t="shared" si="154"/>
        <v>3570205.5486502503</v>
      </c>
      <c r="BK191" s="91">
        <v>7.1</v>
      </c>
      <c r="BL191" s="5">
        <f t="shared" si="155"/>
        <v>0</v>
      </c>
      <c r="BM191" s="139">
        <v>850</v>
      </c>
      <c r="BN191" s="32">
        <f t="shared" si="156"/>
        <v>0</v>
      </c>
      <c r="BO191" s="46">
        <f t="shared" si="157"/>
        <v>3570205.5486502503</v>
      </c>
      <c r="BP191" s="5">
        <f t="shared" si="158"/>
        <v>3570205.5486502503</v>
      </c>
      <c r="BQ191" s="96">
        <f t="shared" si="159"/>
        <v>1.2677812155562692E-3</v>
      </c>
      <c r="BR191" s="67">
        <f t="shared" si="160"/>
        <v>7465.9224673534982</v>
      </c>
      <c r="BS191" s="97">
        <f t="shared" si="162"/>
        <v>3577671</v>
      </c>
      <c r="BT191" s="99">
        <f t="shared" si="161"/>
        <v>208.56190975865687</v>
      </c>
    </row>
    <row r="192" spans="1:72" ht="15.6" x14ac:dyDescent="0.3">
      <c r="A192" s="2" t="s">
        <v>531</v>
      </c>
      <c r="B192" s="13" t="s">
        <v>234</v>
      </c>
      <c r="C192" s="36">
        <v>24779</v>
      </c>
      <c r="D192" s="25">
        <v>0</v>
      </c>
      <c r="E192" s="28">
        <v>0</v>
      </c>
      <c r="F192" s="4">
        <v>0</v>
      </c>
      <c r="G192" s="28">
        <v>0</v>
      </c>
      <c r="H192" s="28">
        <v>0</v>
      </c>
      <c r="I192" s="4">
        <v>0</v>
      </c>
      <c r="J192" s="28">
        <f t="shared" si="114"/>
        <v>0</v>
      </c>
      <c r="K192" s="49">
        <f t="shared" si="115"/>
        <v>0</v>
      </c>
      <c r="L192" s="39">
        <v>11682</v>
      </c>
      <c r="M192" s="40">
        <f t="shared" si="116"/>
        <v>3.7591517098637668E-3</v>
      </c>
      <c r="N192" s="1">
        <f t="shared" si="117"/>
        <v>429536.4421534359</v>
      </c>
      <c r="O192" s="43">
        <v>2781</v>
      </c>
      <c r="P192" s="43">
        <v>979.5</v>
      </c>
      <c r="Q192" s="43">
        <f t="shared" si="118"/>
        <v>3270.75</v>
      </c>
      <c r="R192" s="44">
        <f t="shared" si="119"/>
        <v>3.4918430248013469E-3</v>
      </c>
      <c r="S192" s="32">
        <f t="shared" si="120"/>
        <v>398992.63057032047</v>
      </c>
      <c r="T192" s="46">
        <f t="shared" si="121"/>
        <v>828529.07272375631</v>
      </c>
      <c r="U192" s="5">
        <f t="shared" si="122"/>
        <v>33.436743723465689</v>
      </c>
      <c r="V192" s="59">
        <v>143984291.19000003</v>
      </c>
      <c r="W192" s="58">
        <f t="shared" si="123"/>
        <v>4.2643460333445278</v>
      </c>
      <c r="X192" s="44">
        <f t="shared" si="124"/>
        <v>2.6162052045357867E-3</v>
      </c>
      <c r="Y192" s="100">
        <f t="shared" si="125"/>
        <v>5810.7385766172983</v>
      </c>
      <c r="Z192" s="32">
        <f t="shared" si="126"/>
        <v>1419967.6245301159</v>
      </c>
      <c r="AA192" s="63">
        <v>26379578.853</v>
      </c>
      <c r="AB192" s="58">
        <f t="shared" si="127"/>
        <v>23.275536141858208</v>
      </c>
      <c r="AC192" s="58">
        <f t="shared" si="128"/>
        <v>3.9923728223072892E-3</v>
      </c>
      <c r="AD192" s="105">
        <f t="shared" si="129"/>
        <v>1064.5941665523226</v>
      </c>
      <c r="AE192" s="5">
        <f t="shared" si="130"/>
        <v>1277316.4539105396</v>
      </c>
      <c r="AF192" s="46">
        <f t="shared" si="131"/>
        <v>2697284.0784406555</v>
      </c>
      <c r="AG192" s="67">
        <f t="shared" si="132"/>
        <v>108.85362921993041</v>
      </c>
      <c r="AH192" s="70">
        <v>2243.2411000000002</v>
      </c>
      <c r="AI192" s="40">
        <f t="shared" si="133"/>
        <v>2.3888689867332053E-3</v>
      </c>
      <c r="AJ192" s="5">
        <f t="shared" si="134"/>
        <v>409446.70734625682</v>
      </c>
      <c r="AK192" s="46">
        <f t="shared" si="135"/>
        <v>409446.70734625682</v>
      </c>
      <c r="AL192" s="5">
        <f t="shared" si="136"/>
        <v>16.523939922767539</v>
      </c>
      <c r="AM192" s="74">
        <v>2027.9722222222222</v>
      </c>
      <c r="AN192" s="44">
        <f t="shared" si="137"/>
        <v>2.2560566686874472E-3</v>
      </c>
      <c r="AO192" s="5">
        <f t="shared" si="138"/>
        <v>64445.008852826584</v>
      </c>
      <c r="AP192" s="108">
        <v>11</v>
      </c>
      <c r="AQ192" s="77">
        <f t="shared" si="139"/>
        <v>1.2458001434557746E-3</v>
      </c>
      <c r="AR192" s="32">
        <f t="shared" si="140"/>
        <v>106763.65459602102</v>
      </c>
      <c r="AS192" s="36">
        <v>86.333333333333329</v>
      </c>
      <c r="AT192" s="81">
        <f t="shared" si="141"/>
        <v>1.5508912385124008E-3</v>
      </c>
      <c r="AU192" s="6">
        <f t="shared" si="142"/>
        <v>177211.33813503219</v>
      </c>
      <c r="AV192" s="110">
        <v>86.027777777777771</v>
      </c>
      <c r="AW192" s="77">
        <f t="shared" si="143"/>
        <v>2.2898776612341513E-3</v>
      </c>
      <c r="AX192" s="73">
        <f t="shared" si="144"/>
        <v>261651.02647820342</v>
      </c>
      <c r="AY192" s="86">
        <v>148</v>
      </c>
      <c r="AZ192" s="77">
        <f t="shared" si="145"/>
        <v>1.5968063872255488E-3</v>
      </c>
      <c r="BA192" s="73">
        <f t="shared" si="146"/>
        <v>136844.49024830337</v>
      </c>
      <c r="BB192" s="46">
        <f t="shared" si="147"/>
        <v>746915.51831038657</v>
      </c>
      <c r="BC192" s="67">
        <f t="shared" si="148"/>
        <v>30.143085609200799</v>
      </c>
      <c r="BD192" s="93">
        <f t="shared" si="149"/>
        <v>4682175.3768210551</v>
      </c>
      <c r="BE192" s="1">
        <v>2876739</v>
      </c>
      <c r="BF192" s="1">
        <f t="shared" si="150"/>
        <v>0</v>
      </c>
      <c r="BG192" s="1">
        <f t="shared" si="151"/>
        <v>1805436.3768210551</v>
      </c>
      <c r="BH192" s="87">
        <f t="shared" si="152"/>
        <v>1.304412554401995E-3</v>
      </c>
      <c r="BI192" s="1">
        <f t="shared" si="153"/>
        <v>-651.4900447696574</v>
      </c>
      <c r="BJ192" s="93">
        <f t="shared" si="154"/>
        <v>4681523.8867762852</v>
      </c>
      <c r="BK192" s="91">
        <v>8</v>
      </c>
      <c r="BL192" s="5">
        <f t="shared" si="155"/>
        <v>0</v>
      </c>
      <c r="BM192" s="139">
        <v>910</v>
      </c>
      <c r="BN192" s="32">
        <f t="shared" si="156"/>
        <v>0</v>
      </c>
      <c r="BO192" s="46">
        <f t="shared" si="157"/>
        <v>4681523.8867762852</v>
      </c>
      <c r="BP192" s="5">
        <f t="shared" si="158"/>
        <v>4681523.8867762852</v>
      </c>
      <c r="BQ192" s="96">
        <f t="shared" si="159"/>
        <v>1.6624107388093627E-3</v>
      </c>
      <c r="BR192" s="67">
        <f t="shared" si="160"/>
        <v>9789.8829329165746</v>
      </c>
      <c r="BS192" s="97">
        <f t="shared" si="162"/>
        <v>4691314</v>
      </c>
      <c r="BT192" s="99">
        <f t="shared" si="161"/>
        <v>189.32620364017919</v>
      </c>
    </row>
    <row r="193" spans="1:72" ht="15.6" x14ac:dyDescent="0.3">
      <c r="A193" s="3" t="s">
        <v>357</v>
      </c>
      <c r="B193" s="13" t="s">
        <v>58</v>
      </c>
      <c r="C193" s="36">
        <v>8616</v>
      </c>
      <c r="D193" s="25">
        <v>0</v>
      </c>
      <c r="E193" s="28">
        <v>0</v>
      </c>
      <c r="F193" s="4">
        <v>0</v>
      </c>
      <c r="G193" s="28">
        <v>0</v>
      </c>
      <c r="H193" s="28">
        <v>0</v>
      </c>
      <c r="I193" s="4">
        <v>0</v>
      </c>
      <c r="J193" s="28">
        <f t="shared" si="114"/>
        <v>0</v>
      </c>
      <c r="K193" s="49">
        <f t="shared" si="115"/>
        <v>0</v>
      </c>
      <c r="L193" s="39">
        <v>4249</v>
      </c>
      <c r="M193" s="40">
        <f t="shared" si="116"/>
        <v>1.3672860482118769E-3</v>
      </c>
      <c r="N193" s="1">
        <f t="shared" si="117"/>
        <v>156231.83895822198</v>
      </c>
      <c r="O193" s="43">
        <v>142</v>
      </c>
      <c r="P193" s="43">
        <v>348</v>
      </c>
      <c r="Q193" s="43">
        <f t="shared" si="118"/>
        <v>316</v>
      </c>
      <c r="R193" s="44">
        <f t="shared" si="119"/>
        <v>3.3736066524106876E-4</v>
      </c>
      <c r="S193" s="32">
        <f t="shared" si="120"/>
        <v>38548.24467177903</v>
      </c>
      <c r="T193" s="46">
        <f t="shared" si="121"/>
        <v>194780.083630001</v>
      </c>
      <c r="U193" s="5">
        <f t="shared" si="122"/>
        <v>22.606787793639857</v>
      </c>
      <c r="V193" s="59">
        <v>34472348.940000005</v>
      </c>
      <c r="W193" s="58">
        <f t="shared" si="123"/>
        <v>2.1534783176280992</v>
      </c>
      <c r="X193" s="44">
        <f t="shared" si="124"/>
        <v>1.3211735488582997E-3</v>
      </c>
      <c r="Y193" s="100">
        <f t="shared" si="125"/>
        <v>4000.9690041782737</v>
      </c>
      <c r="Z193" s="32">
        <f t="shared" si="126"/>
        <v>717078.17969012097</v>
      </c>
      <c r="AA193" s="63">
        <v>10069731.107999999</v>
      </c>
      <c r="AB193" s="58">
        <f t="shared" si="127"/>
        <v>7.3721388589038783</v>
      </c>
      <c r="AC193" s="58">
        <f t="shared" si="128"/>
        <v>1.2645176739724104E-3</v>
      </c>
      <c r="AD193" s="105">
        <f t="shared" si="129"/>
        <v>1168.7245947075207</v>
      </c>
      <c r="AE193" s="5">
        <f t="shared" si="130"/>
        <v>404568.73721833067</v>
      </c>
      <c r="AF193" s="46">
        <f t="shared" si="131"/>
        <v>1121646.9169084516</v>
      </c>
      <c r="AG193" s="67">
        <f t="shared" si="132"/>
        <v>130.18186129392427</v>
      </c>
      <c r="AH193" s="70">
        <v>3334.9317000000001</v>
      </c>
      <c r="AI193" s="40">
        <f t="shared" si="133"/>
        <v>3.5514305221152759E-3</v>
      </c>
      <c r="AJ193" s="5">
        <f t="shared" si="134"/>
        <v>608707.10856254143</v>
      </c>
      <c r="AK193" s="46">
        <f t="shared" si="135"/>
        <v>608707.10856254143</v>
      </c>
      <c r="AL193" s="5">
        <f t="shared" si="136"/>
        <v>70.648457354055409</v>
      </c>
      <c r="AM193" s="74">
        <v>957.30555555555554</v>
      </c>
      <c r="AN193" s="44">
        <f t="shared" si="137"/>
        <v>1.0649729611266795E-3</v>
      </c>
      <c r="AO193" s="5">
        <f t="shared" si="138"/>
        <v>30421.306725313498</v>
      </c>
      <c r="AP193" s="108">
        <v>6</v>
      </c>
      <c r="AQ193" s="77">
        <f t="shared" si="139"/>
        <v>6.7952735097587713E-4</v>
      </c>
      <c r="AR193" s="32">
        <f t="shared" si="140"/>
        <v>58234.720688738744</v>
      </c>
      <c r="AS193" s="36">
        <v>59</v>
      </c>
      <c r="AT193" s="81">
        <f t="shared" si="141"/>
        <v>1.0598754796011388E-3</v>
      </c>
      <c r="AU193" s="6">
        <f t="shared" si="142"/>
        <v>121105.81795328455</v>
      </c>
      <c r="AV193" s="110">
        <v>25.694444444444443</v>
      </c>
      <c r="AW193" s="77">
        <f t="shared" si="143"/>
        <v>6.8393181680387154E-4</v>
      </c>
      <c r="AX193" s="73">
        <f t="shared" si="144"/>
        <v>78148.91814411954</v>
      </c>
      <c r="AY193" s="86">
        <v>20</v>
      </c>
      <c r="AZ193" s="77">
        <f t="shared" si="145"/>
        <v>2.1578464692237147E-4</v>
      </c>
      <c r="BA193" s="73">
        <f t="shared" si="146"/>
        <v>18492.498682203161</v>
      </c>
      <c r="BB193" s="46">
        <f t="shared" si="147"/>
        <v>306403.2621936595</v>
      </c>
      <c r="BC193" s="67">
        <f t="shared" si="148"/>
        <v>35.56212421003476</v>
      </c>
      <c r="BD193" s="93">
        <f t="shared" si="149"/>
        <v>2231537.3712946535</v>
      </c>
      <c r="BE193" s="1">
        <v>1058087</v>
      </c>
      <c r="BF193" s="1">
        <f t="shared" si="150"/>
        <v>0</v>
      </c>
      <c r="BG193" s="1">
        <f t="shared" si="151"/>
        <v>1173450.3712946535</v>
      </c>
      <c r="BH193" s="87">
        <f t="shared" si="152"/>
        <v>8.4780799585946272E-4</v>
      </c>
      <c r="BI193" s="1">
        <f t="shared" si="153"/>
        <v>-423.43847988474261</v>
      </c>
      <c r="BJ193" s="93">
        <f t="shared" si="154"/>
        <v>2231113.932814769</v>
      </c>
      <c r="BK193" s="91">
        <v>6.5</v>
      </c>
      <c r="BL193" s="5">
        <f t="shared" si="155"/>
        <v>0</v>
      </c>
      <c r="BM193" s="139">
        <v>692</v>
      </c>
      <c r="BN193" s="32">
        <f t="shared" si="156"/>
        <v>0</v>
      </c>
      <c r="BO193" s="46">
        <f t="shared" si="157"/>
        <v>2231113.932814769</v>
      </c>
      <c r="BP193" s="5">
        <f t="shared" si="158"/>
        <v>2231113.932814769</v>
      </c>
      <c r="BQ193" s="96">
        <f t="shared" si="159"/>
        <v>7.9226932322084404E-4</v>
      </c>
      <c r="BR193" s="67">
        <f t="shared" si="160"/>
        <v>4665.6483530828255</v>
      </c>
      <c r="BS193" s="97">
        <f t="shared" si="162"/>
        <v>2235780</v>
      </c>
      <c r="BT193" s="99">
        <f t="shared" si="161"/>
        <v>259.49164345403898</v>
      </c>
    </row>
    <row r="194" spans="1:72" ht="15.6" x14ac:dyDescent="0.3">
      <c r="A194" s="3" t="s">
        <v>450</v>
      </c>
      <c r="B194" s="13" t="s">
        <v>151</v>
      </c>
      <c r="C194" s="36">
        <v>1051</v>
      </c>
      <c r="D194" s="25">
        <v>0</v>
      </c>
      <c r="E194" s="28">
        <v>0</v>
      </c>
      <c r="F194" s="4">
        <v>0</v>
      </c>
      <c r="G194" s="28">
        <v>0</v>
      </c>
      <c r="H194" s="28">
        <v>0</v>
      </c>
      <c r="I194" s="4">
        <v>0</v>
      </c>
      <c r="J194" s="28">
        <f t="shared" si="114"/>
        <v>0</v>
      </c>
      <c r="K194" s="49">
        <f t="shared" si="115"/>
        <v>0</v>
      </c>
      <c r="L194" s="39">
        <v>142</v>
      </c>
      <c r="M194" s="40">
        <f t="shared" si="116"/>
        <v>4.5694191302915159E-5</v>
      </c>
      <c r="N194" s="1">
        <f t="shared" si="117"/>
        <v>5221.2099628306714</v>
      </c>
      <c r="O194" s="43">
        <v>0</v>
      </c>
      <c r="P194" s="43">
        <v>0</v>
      </c>
      <c r="Q194" s="43">
        <f t="shared" si="118"/>
        <v>0</v>
      </c>
      <c r="R194" s="44">
        <f t="shared" si="119"/>
        <v>0</v>
      </c>
      <c r="S194" s="32">
        <f t="shared" si="120"/>
        <v>0</v>
      </c>
      <c r="T194" s="46">
        <f t="shared" si="121"/>
        <v>5221.2099628306714</v>
      </c>
      <c r="U194" s="5">
        <f t="shared" si="122"/>
        <v>4.9678496316181464</v>
      </c>
      <c r="V194" s="59">
        <v>2087651.35</v>
      </c>
      <c r="W194" s="58">
        <f t="shared" si="123"/>
        <v>0.5291118174497863</v>
      </c>
      <c r="X194" s="44">
        <f t="shared" si="124"/>
        <v>3.2461368748441848E-4</v>
      </c>
      <c r="Y194" s="100">
        <f t="shared" si="125"/>
        <v>1986.3476213130352</v>
      </c>
      <c r="Z194" s="32">
        <f t="shared" si="126"/>
        <v>176186.83959043623</v>
      </c>
      <c r="AA194" s="63">
        <v>533155.20299999998</v>
      </c>
      <c r="AB194" s="58">
        <f t="shared" si="127"/>
        <v>2.0718188508422002</v>
      </c>
      <c r="AC194" s="58">
        <f t="shared" si="128"/>
        <v>3.5537197607109401E-4</v>
      </c>
      <c r="AD194" s="105">
        <f t="shared" si="129"/>
        <v>507.28373263558512</v>
      </c>
      <c r="AE194" s="5">
        <f t="shared" si="130"/>
        <v>113697.41567171026</v>
      </c>
      <c r="AF194" s="46">
        <f t="shared" si="131"/>
        <v>289884.25526214647</v>
      </c>
      <c r="AG194" s="67">
        <f t="shared" si="132"/>
        <v>275.81755971659987</v>
      </c>
      <c r="AH194" s="70">
        <v>299.69549999999998</v>
      </c>
      <c r="AI194" s="40">
        <f t="shared" si="133"/>
        <v>3.1915128757827288E-4</v>
      </c>
      <c r="AJ194" s="5">
        <f t="shared" si="134"/>
        <v>54701.804314074885</v>
      </c>
      <c r="AK194" s="46">
        <f t="shared" si="135"/>
        <v>54701.804314074885</v>
      </c>
      <c r="AL194" s="5">
        <f t="shared" si="136"/>
        <v>52.047387549072205</v>
      </c>
      <c r="AM194" s="74">
        <v>237.58333333333334</v>
      </c>
      <c r="AN194" s="44">
        <f t="shared" si="137"/>
        <v>2.6430414463385338E-4</v>
      </c>
      <c r="AO194" s="5">
        <f t="shared" si="138"/>
        <v>7549.9357694224618</v>
      </c>
      <c r="AP194" s="108">
        <v>2.6666666666666665</v>
      </c>
      <c r="AQ194" s="77">
        <f t="shared" si="139"/>
        <v>3.0201215598927867E-4</v>
      </c>
      <c r="AR194" s="32">
        <f t="shared" si="140"/>
        <v>25882.098083883884</v>
      </c>
      <c r="AS194" s="36">
        <v>16.666666666666668</v>
      </c>
      <c r="AT194" s="81">
        <f t="shared" si="141"/>
        <v>2.9939985299467202E-4</v>
      </c>
      <c r="AU194" s="6">
        <f t="shared" si="142"/>
        <v>34210.683037651012</v>
      </c>
      <c r="AV194" s="110">
        <v>6.416666666666667</v>
      </c>
      <c r="AW194" s="77">
        <f t="shared" si="143"/>
        <v>1.7079810776399388E-4</v>
      </c>
      <c r="AX194" s="73">
        <f t="shared" si="144"/>
        <v>19516.108206801746</v>
      </c>
      <c r="AY194" s="86">
        <v>23</v>
      </c>
      <c r="AZ194" s="77">
        <f t="shared" si="145"/>
        <v>2.4815234396072722E-4</v>
      </c>
      <c r="BA194" s="73">
        <f t="shared" si="146"/>
        <v>21266.373484533637</v>
      </c>
      <c r="BB194" s="46">
        <f t="shared" si="147"/>
        <v>108425.19858229274</v>
      </c>
      <c r="BC194" s="67">
        <f t="shared" si="148"/>
        <v>103.1638426092224</v>
      </c>
      <c r="BD194" s="93">
        <f t="shared" si="149"/>
        <v>458232.46812134469</v>
      </c>
      <c r="BE194" s="1">
        <v>163556</v>
      </c>
      <c r="BF194" s="1">
        <f t="shared" si="150"/>
        <v>0</v>
      </c>
      <c r="BG194" s="1">
        <f t="shared" si="151"/>
        <v>294676.46812134469</v>
      </c>
      <c r="BH194" s="87">
        <f t="shared" si="152"/>
        <v>2.1290126278563338E-4</v>
      </c>
      <c r="BI194" s="1">
        <f t="shared" si="153"/>
        <v>-106.3337306557257</v>
      </c>
      <c r="BJ194" s="93">
        <f t="shared" si="154"/>
        <v>458126.13439068897</v>
      </c>
      <c r="BK194" s="91">
        <v>9</v>
      </c>
      <c r="BL194" s="5">
        <f t="shared" si="155"/>
        <v>0</v>
      </c>
      <c r="BM194" s="139">
        <v>1196</v>
      </c>
      <c r="BN194" s="32">
        <f t="shared" si="156"/>
        <v>0</v>
      </c>
      <c r="BO194" s="46">
        <f t="shared" si="157"/>
        <v>458126.13439068897</v>
      </c>
      <c r="BP194" s="5">
        <f t="shared" si="158"/>
        <v>458126.13439068897</v>
      </c>
      <c r="BQ194" s="96">
        <f t="shared" si="159"/>
        <v>1.6268074754281322E-4</v>
      </c>
      <c r="BR194" s="67">
        <f t="shared" si="160"/>
        <v>958.02164693916347</v>
      </c>
      <c r="BS194" s="97">
        <f t="shared" si="162"/>
        <v>459084</v>
      </c>
      <c r="BT194" s="99">
        <f t="shared" si="161"/>
        <v>436.80685061845861</v>
      </c>
    </row>
    <row r="195" spans="1:72" ht="15.6" x14ac:dyDescent="0.3">
      <c r="A195" s="3" t="s">
        <v>485</v>
      </c>
      <c r="B195" s="13" t="s">
        <v>186</v>
      </c>
      <c r="C195" s="36">
        <v>10885</v>
      </c>
      <c r="D195" s="25">
        <v>0</v>
      </c>
      <c r="E195" s="28">
        <v>0</v>
      </c>
      <c r="F195" s="4">
        <v>0</v>
      </c>
      <c r="G195" s="28">
        <v>0</v>
      </c>
      <c r="H195" s="28">
        <v>0</v>
      </c>
      <c r="I195" s="4">
        <v>0</v>
      </c>
      <c r="J195" s="28">
        <f t="shared" si="114"/>
        <v>0</v>
      </c>
      <c r="K195" s="49">
        <f t="shared" si="115"/>
        <v>0</v>
      </c>
      <c r="L195" s="39">
        <v>4380</v>
      </c>
      <c r="M195" s="40">
        <f t="shared" si="116"/>
        <v>1.409440548639214E-3</v>
      </c>
      <c r="N195" s="1">
        <f t="shared" si="117"/>
        <v>161048.5889943545</v>
      </c>
      <c r="O195" s="43">
        <v>133</v>
      </c>
      <c r="P195" s="43">
        <v>213</v>
      </c>
      <c r="Q195" s="43">
        <f t="shared" si="118"/>
        <v>239.5</v>
      </c>
      <c r="R195" s="44">
        <f t="shared" si="119"/>
        <v>2.5568949153555686E-4</v>
      </c>
      <c r="S195" s="32">
        <f t="shared" si="120"/>
        <v>29216.153793959107</v>
      </c>
      <c r="T195" s="46">
        <f t="shared" si="121"/>
        <v>190264.7427883136</v>
      </c>
      <c r="U195" s="5">
        <f t="shared" si="122"/>
        <v>17.479535396262158</v>
      </c>
      <c r="V195" s="59">
        <v>37778810.43999999</v>
      </c>
      <c r="W195" s="58">
        <f t="shared" si="123"/>
        <v>3.1362349322293808</v>
      </c>
      <c r="X195" s="44">
        <f t="shared" si="124"/>
        <v>1.924101395193353E-3</v>
      </c>
      <c r="Y195" s="100">
        <f t="shared" si="125"/>
        <v>3470.7221350482305</v>
      </c>
      <c r="Z195" s="32">
        <f t="shared" si="126"/>
        <v>1044322.3959462214</v>
      </c>
      <c r="AA195" s="63">
        <v>10723971.995999999</v>
      </c>
      <c r="AB195" s="58">
        <f t="shared" si="127"/>
        <v>11.048445953066064</v>
      </c>
      <c r="AC195" s="58">
        <f t="shared" si="128"/>
        <v>1.8951020110950885E-3</v>
      </c>
      <c r="AD195" s="105">
        <f t="shared" si="129"/>
        <v>985.20643050068895</v>
      </c>
      <c r="AE195" s="5">
        <f t="shared" si="130"/>
        <v>606317.36772813741</v>
      </c>
      <c r="AF195" s="46">
        <f t="shared" si="131"/>
        <v>1650639.7636743588</v>
      </c>
      <c r="AG195" s="67">
        <f t="shared" si="132"/>
        <v>151.6435244533173</v>
      </c>
      <c r="AH195" s="70">
        <v>2027.1685</v>
      </c>
      <c r="AI195" s="40">
        <f t="shared" si="133"/>
        <v>2.1587692738566852E-3</v>
      </c>
      <c r="AJ195" s="5">
        <f t="shared" si="134"/>
        <v>370008.14025788422</v>
      </c>
      <c r="AK195" s="46">
        <f t="shared" si="135"/>
        <v>370008.14025788422</v>
      </c>
      <c r="AL195" s="5">
        <f t="shared" si="136"/>
        <v>33.992479582717891</v>
      </c>
      <c r="AM195" s="74">
        <v>1520.3055555555557</v>
      </c>
      <c r="AN195" s="44">
        <f t="shared" si="137"/>
        <v>1.691293129890732E-3</v>
      </c>
      <c r="AO195" s="5">
        <f t="shared" si="138"/>
        <v>48312.350589998925</v>
      </c>
      <c r="AP195" s="108">
        <v>5.333333333333333</v>
      </c>
      <c r="AQ195" s="77">
        <f t="shared" si="139"/>
        <v>6.0402431197855734E-4</v>
      </c>
      <c r="AR195" s="32">
        <f t="shared" si="140"/>
        <v>51764.196167767768</v>
      </c>
      <c r="AS195" s="36">
        <v>75.583333333333329</v>
      </c>
      <c r="AT195" s="81">
        <f t="shared" si="141"/>
        <v>1.3577783333308373E-3</v>
      </c>
      <c r="AU195" s="6">
        <f t="shared" si="142"/>
        <v>155145.4475757473</v>
      </c>
      <c r="AV195" s="110">
        <v>22.694444444444443</v>
      </c>
      <c r="AW195" s="77">
        <f t="shared" si="143"/>
        <v>6.0407815603109513E-4</v>
      </c>
      <c r="AX195" s="73">
        <f t="shared" si="144"/>
        <v>69024.503917562863</v>
      </c>
      <c r="AY195" s="86">
        <v>148</v>
      </c>
      <c r="AZ195" s="77">
        <f t="shared" si="145"/>
        <v>1.5968063872255488E-3</v>
      </c>
      <c r="BA195" s="73">
        <f t="shared" si="146"/>
        <v>136844.49024830337</v>
      </c>
      <c r="BB195" s="46">
        <f t="shared" si="147"/>
        <v>461090.98849938024</v>
      </c>
      <c r="BC195" s="67">
        <f t="shared" si="148"/>
        <v>42.360219430351883</v>
      </c>
      <c r="BD195" s="93">
        <f t="shared" si="149"/>
        <v>2672003.6352199367</v>
      </c>
      <c r="BE195" s="1">
        <v>1450016</v>
      </c>
      <c r="BF195" s="1">
        <f t="shared" si="150"/>
        <v>0</v>
      </c>
      <c r="BG195" s="1">
        <f t="shared" si="151"/>
        <v>1221987.6352199367</v>
      </c>
      <c r="BH195" s="87">
        <f t="shared" si="152"/>
        <v>8.8287575966066682E-4</v>
      </c>
      <c r="BI195" s="1">
        <f t="shared" si="153"/>
        <v>-440.95310662742378</v>
      </c>
      <c r="BJ195" s="93">
        <f t="shared" si="154"/>
        <v>2671562.6821133094</v>
      </c>
      <c r="BK195" s="91">
        <v>7</v>
      </c>
      <c r="BL195" s="5">
        <f t="shared" si="155"/>
        <v>0</v>
      </c>
      <c r="BM195" s="139">
        <v>1039</v>
      </c>
      <c r="BN195" s="32">
        <f t="shared" si="156"/>
        <v>0</v>
      </c>
      <c r="BO195" s="46">
        <f t="shared" si="157"/>
        <v>2671562.6821133094</v>
      </c>
      <c r="BP195" s="5">
        <f t="shared" si="158"/>
        <v>2671562.6821133094</v>
      </c>
      <c r="BQ195" s="96">
        <f t="shared" si="159"/>
        <v>9.4867282525087351E-4</v>
      </c>
      <c r="BR195" s="67">
        <f t="shared" si="160"/>
        <v>5586.7035047529907</v>
      </c>
      <c r="BS195" s="97">
        <f t="shared" si="162"/>
        <v>2677149</v>
      </c>
      <c r="BT195" s="99">
        <f t="shared" si="161"/>
        <v>245.94846118511714</v>
      </c>
    </row>
    <row r="196" spans="1:72" ht="15.6" x14ac:dyDescent="0.3">
      <c r="A196" s="2" t="s">
        <v>472</v>
      </c>
      <c r="B196" s="13" t="s">
        <v>173</v>
      </c>
      <c r="C196" s="36">
        <v>19676</v>
      </c>
      <c r="D196" s="25">
        <v>0</v>
      </c>
      <c r="E196" s="28">
        <v>0</v>
      </c>
      <c r="F196" s="4">
        <v>0</v>
      </c>
      <c r="G196" s="28">
        <v>0</v>
      </c>
      <c r="H196" s="28">
        <v>0</v>
      </c>
      <c r="I196" s="4">
        <f>C196/($C$37+$C$50+$C$52+$C$55+$C$56+$C$139+$C$141+$C$196+$C$204+$C$208)*$I$6</f>
        <v>1657533.8098077141</v>
      </c>
      <c r="J196" s="28">
        <f t="shared" si="114"/>
        <v>1657533.8098077141</v>
      </c>
      <c r="K196" s="49">
        <f t="shared" si="115"/>
        <v>84.241401189658163</v>
      </c>
      <c r="L196" s="39">
        <v>5242</v>
      </c>
      <c r="M196" s="40">
        <f t="shared" si="116"/>
        <v>1.6868235972526851E-3</v>
      </c>
      <c r="N196" s="1">
        <f t="shared" si="117"/>
        <v>192743.53961379142</v>
      </c>
      <c r="O196" s="43">
        <v>218</v>
      </c>
      <c r="P196" s="43">
        <v>72</v>
      </c>
      <c r="Q196" s="43">
        <f t="shared" si="118"/>
        <v>254</v>
      </c>
      <c r="R196" s="44">
        <f t="shared" si="119"/>
        <v>2.7116964864313755E-4</v>
      </c>
      <c r="S196" s="32">
        <f t="shared" si="120"/>
        <v>30984.981476683148</v>
      </c>
      <c r="T196" s="46">
        <f t="shared" si="121"/>
        <v>223728.52109047456</v>
      </c>
      <c r="U196" s="5">
        <f t="shared" si="122"/>
        <v>11.370630264813711</v>
      </c>
      <c r="V196" s="59">
        <v>67865966.629999995</v>
      </c>
      <c r="W196" s="58">
        <f t="shared" si="123"/>
        <v>5.7045525942433635</v>
      </c>
      <c r="X196" s="44">
        <f t="shared" si="124"/>
        <v>3.4997816945222184E-3</v>
      </c>
      <c r="Y196" s="100">
        <f t="shared" si="125"/>
        <v>3449.174965948363</v>
      </c>
      <c r="Z196" s="32">
        <f t="shared" si="126"/>
        <v>1899536.2789313339</v>
      </c>
      <c r="AA196" s="63">
        <v>42421394.924999997</v>
      </c>
      <c r="AB196" s="58">
        <f t="shared" si="127"/>
        <v>9.126172693860326</v>
      </c>
      <c r="AC196" s="58">
        <f t="shared" si="128"/>
        <v>1.5653810770496846E-3</v>
      </c>
      <c r="AD196" s="105">
        <f t="shared" si="129"/>
        <v>2155.9968959646267</v>
      </c>
      <c r="AE196" s="5">
        <f t="shared" si="130"/>
        <v>500826.72519552219</v>
      </c>
      <c r="AF196" s="46">
        <f t="shared" si="131"/>
        <v>2400363.0041268561</v>
      </c>
      <c r="AG196" s="67">
        <f t="shared" si="132"/>
        <v>121.99446046589023</v>
      </c>
      <c r="AH196" s="70">
        <v>6135.1866</v>
      </c>
      <c r="AI196" s="40">
        <f t="shared" si="133"/>
        <v>6.5334738190028427E-3</v>
      </c>
      <c r="AJ196" s="5">
        <f t="shared" si="134"/>
        <v>1119822.5426258801</v>
      </c>
      <c r="AK196" s="46">
        <f t="shared" si="135"/>
        <v>1119822.5426258801</v>
      </c>
      <c r="AL196" s="5">
        <f t="shared" si="136"/>
        <v>56.91311966994715</v>
      </c>
      <c r="AM196" s="74">
        <v>3542.3611111111113</v>
      </c>
      <c r="AN196" s="44">
        <f t="shared" si="137"/>
        <v>3.9407676890485391E-3</v>
      </c>
      <c r="AO196" s="5">
        <f t="shared" si="138"/>
        <v>112569.33929563891</v>
      </c>
      <c r="AP196" s="108">
        <v>16</v>
      </c>
      <c r="AQ196" s="77">
        <f t="shared" si="139"/>
        <v>1.8120729359356724E-3</v>
      </c>
      <c r="AR196" s="32">
        <f t="shared" si="140"/>
        <v>155292.58850330333</v>
      </c>
      <c r="AS196" s="36">
        <v>205.16666666666666</v>
      </c>
      <c r="AT196" s="81">
        <f t="shared" si="141"/>
        <v>3.6856121903644122E-3</v>
      </c>
      <c r="AU196" s="6">
        <f t="shared" si="142"/>
        <v>421133.50819348387</v>
      </c>
      <c r="AV196" s="110">
        <v>118.63888888888889</v>
      </c>
      <c r="AW196" s="77">
        <f t="shared" si="143"/>
        <v>3.1579165292641462E-3</v>
      </c>
      <c r="AX196" s="73">
        <f t="shared" si="144"/>
        <v>360836.7885335508</v>
      </c>
      <c r="AY196" s="86">
        <v>105</v>
      </c>
      <c r="AZ196" s="77">
        <f t="shared" si="145"/>
        <v>1.1328693963424503E-3</v>
      </c>
      <c r="BA196" s="73">
        <f t="shared" si="146"/>
        <v>97085.618081566587</v>
      </c>
      <c r="BB196" s="46">
        <f t="shared" si="147"/>
        <v>1146917.8426075436</v>
      </c>
      <c r="BC196" s="67">
        <f t="shared" si="148"/>
        <v>58.290193261208763</v>
      </c>
      <c r="BD196" s="93">
        <f t="shared" si="149"/>
        <v>6548365.7202584678</v>
      </c>
      <c r="BE196" s="1">
        <v>3049245</v>
      </c>
      <c r="BF196" s="1">
        <f t="shared" si="150"/>
        <v>0</v>
      </c>
      <c r="BG196" s="1">
        <f t="shared" si="151"/>
        <v>3499120.7202584678</v>
      </c>
      <c r="BH196" s="87">
        <f t="shared" si="152"/>
        <v>2.5280852072505264E-3</v>
      </c>
      <c r="BI196" s="1">
        <f t="shared" si="153"/>
        <v>-1262.6544717734855</v>
      </c>
      <c r="BJ196" s="93">
        <f t="shared" si="154"/>
        <v>6547103.0657866942</v>
      </c>
      <c r="BK196" s="91">
        <v>4</v>
      </c>
      <c r="BL196" s="5">
        <f t="shared" si="155"/>
        <v>-327355.15328933473</v>
      </c>
      <c r="BM196" s="139">
        <v>1202</v>
      </c>
      <c r="BN196" s="32">
        <f t="shared" si="156"/>
        <v>0</v>
      </c>
      <c r="BO196" s="46">
        <f t="shared" si="157"/>
        <v>6219747.9124973593</v>
      </c>
      <c r="BP196" s="5">
        <f t="shared" si="158"/>
        <v>0</v>
      </c>
      <c r="BQ196" s="96">
        <f t="shared" si="159"/>
        <v>0</v>
      </c>
      <c r="BR196" s="67">
        <f t="shared" si="160"/>
        <v>0</v>
      </c>
      <c r="BS196" s="97">
        <f t="shared" si="162"/>
        <v>6219748</v>
      </c>
      <c r="BT196" s="99">
        <f t="shared" si="161"/>
        <v>316.10835535677984</v>
      </c>
    </row>
    <row r="197" spans="1:72" ht="15.6" x14ac:dyDescent="0.3">
      <c r="A197" s="2" t="s">
        <v>532</v>
      </c>
      <c r="B197" s="13" t="s">
        <v>235</v>
      </c>
      <c r="C197" s="36">
        <v>6619</v>
      </c>
      <c r="D197" s="25">
        <v>0</v>
      </c>
      <c r="E197" s="28">
        <v>0</v>
      </c>
      <c r="F197" s="4">
        <v>0</v>
      </c>
      <c r="G197" s="28">
        <v>0</v>
      </c>
      <c r="H197" s="28">
        <v>0</v>
      </c>
      <c r="I197" s="4">
        <v>0</v>
      </c>
      <c r="J197" s="28">
        <f t="shared" si="114"/>
        <v>0</v>
      </c>
      <c r="K197" s="49">
        <f t="shared" si="115"/>
        <v>0</v>
      </c>
      <c r="L197" s="39">
        <v>1450</v>
      </c>
      <c r="M197" s="40">
        <f t="shared" si="116"/>
        <v>4.6659561541709141E-4</v>
      </c>
      <c r="N197" s="1">
        <f t="shared" si="117"/>
        <v>53315.172155665306</v>
      </c>
      <c r="O197" s="43">
        <v>153</v>
      </c>
      <c r="P197" s="43">
        <v>118</v>
      </c>
      <c r="Q197" s="43">
        <f t="shared" si="118"/>
        <v>212</v>
      </c>
      <c r="R197" s="44">
        <f t="shared" si="119"/>
        <v>2.2633057288324866E-4</v>
      </c>
      <c r="S197" s="32">
        <f t="shared" si="120"/>
        <v>25861.480602585933</v>
      </c>
      <c r="T197" s="46">
        <f t="shared" si="121"/>
        <v>79176.652758251235</v>
      </c>
      <c r="U197" s="5">
        <f t="shared" si="122"/>
        <v>11.962026402515672</v>
      </c>
      <c r="V197" s="59">
        <v>29923868.91</v>
      </c>
      <c r="W197" s="58">
        <f t="shared" si="123"/>
        <v>1.4640874524536873</v>
      </c>
      <c r="X197" s="44">
        <f t="shared" si="124"/>
        <v>8.9822757887232966E-4</v>
      </c>
      <c r="Y197" s="100">
        <f t="shared" si="125"/>
        <v>4520.9048058619128</v>
      </c>
      <c r="Z197" s="32">
        <f t="shared" si="126"/>
        <v>487520.65749563125</v>
      </c>
      <c r="AA197" s="63">
        <v>4945961.3310000002</v>
      </c>
      <c r="AB197" s="58">
        <f t="shared" si="127"/>
        <v>8.857966746606575</v>
      </c>
      <c r="AC197" s="58">
        <f t="shared" si="128"/>
        <v>1.5193766315206559E-3</v>
      </c>
      <c r="AD197" s="105">
        <f t="shared" si="129"/>
        <v>747.23694379815686</v>
      </c>
      <c r="AE197" s="5">
        <f t="shared" si="130"/>
        <v>486108.10099817096</v>
      </c>
      <c r="AF197" s="46">
        <f t="shared" si="131"/>
        <v>973628.75849380228</v>
      </c>
      <c r="AG197" s="67">
        <f t="shared" si="132"/>
        <v>147.09605053539843</v>
      </c>
      <c r="AH197" s="70">
        <v>3070.8083999999999</v>
      </c>
      <c r="AI197" s="40">
        <f t="shared" si="133"/>
        <v>3.2701607290272165E-3</v>
      </c>
      <c r="AJ197" s="5">
        <f t="shared" si="134"/>
        <v>560498.10618717142</v>
      </c>
      <c r="AK197" s="46">
        <f t="shared" si="135"/>
        <v>560498.10618717142</v>
      </c>
      <c r="AL197" s="5">
        <f t="shared" si="136"/>
        <v>84.680179209423088</v>
      </c>
      <c r="AM197" s="74">
        <v>676.22222222222217</v>
      </c>
      <c r="AN197" s="44">
        <f t="shared" si="137"/>
        <v>7.5227640558476864E-4</v>
      </c>
      <c r="AO197" s="5">
        <f t="shared" si="138"/>
        <v>21489.025648406456</v>
      </c>
      <c r="AP197" s="108">
        <v>2</v>
      </c>
      <c r="AQ197" s="77">
        <f t="shared" si="139"/>
        <v>2.2650911699195904E-4</v>
      </c>
      <c r="AR197" s="32">
        <f t="shared" si="140"/>
        <v>19411.573562912916</v>
      </c>
      <c r="AS197" s="36">
        <v>31.083333333333332</v>
      </c>
      <c r="AT197" s="81">
        <f t="shared" si="141"/>
        <v>5.583807258350632E-4</v>
      </c>
      <c r="AU197" s="6">
        <f t="shared" si="142"/>
        <v>63802.92386521912</v>
      </c>
      <c r="AV197" s="110">
        <v>5.7777777777777777</v>
      </c>
      <c r="AW197" s="77">
        <f t="shared" si="143"/>
        <v>1.5379223556238409E-4</v>
      </c>
      <c r="AX197" s="73">
        <f t="shared" si="144"/>
        <v>17572.945917812824</v>
      </c>
      <c r="AY197" s="86">
        <v>51</v>
      </c>
      <c r="AZ197" s="77">
        <f t="shared" si="145"/>
        <v>5.5025084965204724E-4</v>
      </c>
      <c r="BA197" s="73">
        <f t="shared" si="146"/>
        <v>47155.871639618053</v>
      </c>
      <c r="BB197" s="46">
        <f t="shared" si="147"/>
        <v>169432.34063396935</v>
      </c>
      <c r="BC197" s="67">
        <f t="shared" si="148"/>
        <v>25.597875907836432</v>
      </c>
      <c r="BD197" s="93">
        <f t="shared" si="149"/>
        <v>1782735.858073194</v>
      </c>
      <c r="BE197" s="1">
        <v>709754</v>
      </c>
      <c r="BF197" s="1">
        <f t="shared" si="150"/>
        <v>0</v>
      </c>
      <c r="BG197" s="1">
        <f t="shared" si="151"/>
        <v>1072981.858073194</v>
      </c>
      <c r="BH197" s="87">
        <f t="shared" si="152"/>
        <v>7.7522034245296233E-4</v>
      </c>
      <c r="BI197" s="1">
        <f t="shared" si="153"/>
        <v>-387.18450992107159</v>
      </c>
      <c r="BJ197" s="93">
        <f t="shared" si="154"/>
        <v>1782348.6735632729</v>
      </c>
      <c r="BK197" s="91">
        <v>7</v>
      </c>
      <c r="BL197" s="5">
        <f t="shared" si="155"/>
        <v>0</v>
      </c>
      <c r="BM197" s="139">
        <v>1170</v>
      </c>
      <c r="BN197" s="32">
        <f t="shared" si="156"/>
        <v>0</v>
      </c>
      <c r="BO197" s="46">
        <f t="shared" si="157"/>
        <v>1782348.6735632729</v>
      </c>
      <c r="BP197" s="5">
        <f t="shared" si="158"/>
        <v>1782348.6735632729</v>
      </c>
      <c r="BQ197" s="96">
        <f t="shared" si="159"/>
        <v>6.3291262565244285E-4</v>
      </c>
      <c r="BR197" s="67">
        <f t="shared" si="160"/>
        <v>3727.201928652129</v>
      </c>
      <c r="BS197" s="97">
        <f t="shared" si="162"/>
        <v>1786076</v>
      </c>
      <c r="BT197" s="99">
        <f t="shared" si="161"/>
        <v>269.84076144432692</v>
      </c>
    </row>
    <row r="198" spans="1:72" ht="15.6" x14ac:dyDescent="0.3">
      <c r="A198" s="2" t="s">
        <v>358</v>
      </c>
      <c r="B198" s="13" t="s">
        <v>59</v>
      </c>
      <c r="C198" s="36">
        <v>37021</v>
      </c>
      <c r="D198" s="25">
        <v>0</v>
      </c>
      <c r="E198" s="28">
        <v>0</v>
      </c>
      <c r="F198" s="4">
        <v>0</v>
      </c>
      <c r="G198" s="28">
        <v>0</v>
      </c>
      <c r="H198" s="28">
        <f>C198/($C$9+$C$59+$C$61+$C$66+$C$73+$C$79+$C$93+$C$104+$C$126+$C$139+$C$166+$C$174+$C$198+$C$213+$C$232+$C$249+$C$259+$C$261+$C$262+$C$267+$C$274)*$H$6</f>
        <v>2897361.311534198</v>
      </c>
      <c r="I198" s="4">
        <v>0</v>
      </c>
      <c r="J198" s="28">
        <f t="shared" si="114"/>
        <v>2897361.311534198</v>
      </c>
      <c r="K198" s="49">
        <f t="shared" si="115"/>
        <v>78.262643135901186</v>
      </c>
      <c r="L198" s="39">
        <v>15579</v>
      </c>
      <c r="M198" s="40">
        <f t="shared" si="116"/>
        <v>5.0131676500571503E-3</v>
      </c>
      <c r="N198" s="1">
        <f t="shared" si="117"/>
        <v>572825.56345731718</v>
      </c>
      <c r="O198" s="43">
        <v>4781</v>
      </c>
      <c r="P198" s="43">
        <v>4569</v>
      </c>
      <c r="Q198" s="43">
        <f t="shared" si="118"/>
        <v>7065.5</v>
      </c>
      <c r="R198" s="44">
        <f t="shared" si="119"/>
        <v>7.5431068995594026E-3</v>
      </c>
      <c r="S198" s="32">
        <f t="shared" si="120"/>
        <v>861907.03395080613</v>
      </c>
      <c r="T198" s="46">
        <f t="shared" si="121"/>
        <v>1434732.5974081233</v>
      </c>
      <c r="U198" s="5">
        <f t="shared" si="122"/>
        <v>38.754560854869489</v>
      </c>
      <c r="V198" s="59">
        <v>149081061.59000003</v>
      </c>
      <c r="W198" s="58">
        <f t="shared" si="123"/>
        <v>9.1933504254837768</v>
      </c>
      <c r="X198" s="44">
        <f t="shared" si="124"/>
        <v>5.6401828187024961E-3</v>
      </c>
      <c r="Y198" s="100">
        <f t="shared" si="125"/>
        <v>4026.9323246265644</v>
      </c>
      <c r="Z198" s="32">
        <f t="shared" si="126"/>
        <v>3061257.1923270188</v>
      </c>
      <c r="AA198" s="63">
        <v>44895572.567999996</v>
      </c>
      <c r="AB198" s="58">
        <f t="shared" si="127"/>
        <v>30.527608015782018</v>
      </c>
      <c r="AC198" s="58">
        <f t="shared" si="128"/>
        <v>5.2362958184699474E-3</v>
      </c>
      <c r="AD198" s="105">
        <f t="shared" si="129"/>
        <v>1212.7055608438452</v>
      </c>
      <c r="AE198" s="5">
        <f t="shared" si="130"/>
        <v>1675296.1469688662</v>
      </c>
      <c r="AF198" s="46">
        <f t="shared" si="131"/>
        <v>4736553.3392958846</v>
      </c>
      <c r="AG198" s="67">
        <f t="shared" si="132"/>
        <v>127.94233919385982</v>
      </c>
      <c r="AH198" s="70">
        <v>8107.6373000000003</v>
      </c>
      <c r="AI198" s="40">
        <f t="shared" si="133"/>
        <v>8.6339730943995902E-3</v>
      </c>
      <c r="AJ198" s="5">
        <f t="shared" si="134"/>
        <v>1479843.3377681498</v>
      </c>
      <c r="AK198" s="46">
        <f t="shared" si="135"/>
        <v>1479843.3377681498</v>
      </c>
      <c r="AL198" s="5">
        <f t="shared" si="136"/>
        <v>39.973078462714398</v>
      </c>
      <c r="AM198" s="74">
        <v>4768.583333333333</v>
      </c>
      <c r="AN198" s="44">
        <f t="shared" si="137"/>
        <v>5.3049021635857563E-3</v>
      </c>
      <c r="AO198" s="5">
        <f t="shared" si="138"/>
        <v>151536.29411913769</v>
      </c>
      <c r="AP198" s="108">
        <v>48</v>
      </c>
      <c r="AQ198" s="77">
        <f t="shared" si="139"/>
        <v>5.4362188078070171E-3</v>
      </c>
      <c r="AR198" s="32">
        <f t="shared" si="140"/>
        <v>465877.76550990995</v>
      </c>
      <c r="AS198" s="36">
        <v>295.08333333333331</v>
      </c>
      <c r="AT198" s="81">
        <f t="shared" si="141"/>
        <v>5.3008743972706674E-3</v>
      </c>
      <c r="AU198" s="6">
        <f t="shared" si="142"/>
        <v>605700.14318161109</v>
      </c>
      <c r="AV198" s="110">
        <v>190.41666666666666</v>
      </c>
      <c r="AW198" s="77">
        <f t="shared" si="143"/>
        <v>5.0684893018276096E-3</v>
      </c>
      <c r="AX198" s="73">
        <f t="shared" si="144"/>
        <v>579146.84743561014</v>
      </c>
      <c r="AY198" s="86">
        <v>384</v>
      </c>
      <c r="AZ198" s="77">
        <f t="shared" si="145"/>
        <v>4.1430652209095324E-3</v>
      </c>
      <c r="BA198" s="73">
        <f t="shared" si="146"/>
        <v>355055.97469830065</v>
      </c>
      <c r="BB198" s="46">
        <f t="shared" si="147"/>
        <v>2157317.0249445694</v>
      </c>
      <c r="BC198" s="67">
        <f t="shared" si="148"/>
        <v>58.272791792349466</v>
      </c>
      <c r="BD198" s="93">
        <f t="shared" si="149"/>
        <v>12705807.610950926</v>
      </c>
      <c r="BE198" s="1">
        <v>5741649</v>
      </c>
      <c r="BF198" s="1">
        <f t="shared" si="150"/>
        <v>0</v>
      </c>
      <c r="BG198" s="1">
        <f t="shared" si="151"/>
        <v>6964158.6109509263</v>
      </c>
      <c r="BH198" s="87">
        <f t="shared" si="152"/>
        <v>5.0315458576093135E-3</v>
      </c>
      <c r="BI198" s="1">
        <f t="shared" si="153"/>
        <v>-2513.0101860582508</v>
      </c>
      <c r="BJ198" s="93">
        <f t="shared" si="154"/>
        <v>12703294.600764869</v>
      </c>
      <c r="BK198" s="91">
        <v>7.7</v>
      </c>
      <c r="BL198" s="5">
        <f t="shared" si="155"/>
        <v>0</v>
      </c>
      <c r="BM198" s="139">
        <v>756</v>
      </c>
      <c r="BN198" s="32">
        <f t="shared" si="156"/>
        <v>0</v>
      </c>
      <c r="BO198" s="46">
        <f t="shared" si="157"/>
        <v>12703294.600764869</v>
      </c>
      <c r="BP198" s="5">
        <f t="shared" si="158"/>
        <v>12703294.600764869</v>
      </c>
      <c r="BQ198" s="96">
        <f t="shared" si="159"/>
        <v>4.5109442722746657E-3</v>
      </c>
      <c r="BR198" s="67">
        <f t="shared" si="160"/>
        <v>26564.804540488338</v>
      </c>
      <c r="BS198" s="97">
        <f t="shared" si="162"/>
        <v>12729859</v>
      </c>
      <c r="BT198" s="99">
        <f t="shared" si="161"/>
        <v>343.85508225061454</v>
      </c>
    </row>
    <row r="199" spans="1:72" ht="15.6" x14ac:dyDescent="0.3">
      <c r="A199" s="3" t="s">
        <v>481</v>
      </c>
      <c r="B199" s="13" t="s">
        <v>182</v>
      </c>
      <c r="C199" s="36">
        <v>11445</v>
      </c>
      <c r="D199" s="25">
        <v>0</v>
      </c>
      <c r="E199" s="28">
        <v>0</v>
      </c>
      <c r="F199" s="4">
        <v>0</v>
      </c>
      <c r="G199" s="28">
        <v>0</v>
      </c>
      <c r="H199" s="28">
        <v>0</v>
      </c>
      <c r="I199" s="4">
        <v>0</v>
      </c>
      <c r="J199" s="28">
        <f t="shared" ref="J199:J262" si="163">SUM(D199:I199)</f>
        <v>0</v>
      </c>
      <c r="K199" s="49">
        <f t="shared" ref="K199:K262" si="164">J199/C199</f>
        <v>0</v>
      </c>
      <c r="L199" s="39">
        <v>3768</v>
      </c>
      <c r="M199" s="40">
        <f t="shared" ref="M199:M262" si="165">L199/$L$6</f>
        <v>1.2125050199252418E-3</v>
      </c>
      <c r="N199" s="1">
        <f t="shared" ref="N199:N262" si="166">$N$6*M199</f>
        <v>138545.90943623922</v>
      </c>
      <c r="O199" s="43">
        <v>168</v>
      </c>
      <c r="P199" s="43">
        <v>402.5</v>
      </c>
      <c r="Q199" s="43">
        <f t="shared" ref="Q199:Q262" si="167">O199+P199/2</f>
        <v>369.25</v>
      </c>
      <c r="R199" s="44">
        <f t="shared" ref="R199:R262" si="168">Q199/$Q$6</f>
        <v>3.9421020772235644E-4</v>
      </c>
      <c r="S199" s="32">
        <f t="shared" ref="S199:S262" si="169">$S$6*R199</f>
        <v>45044.111851438</v>
      </c>
      <c r="T199" s="46">
        <f t="shared" ref="T199:T262" si="170">N199+S199</f>
        <v>183590.02128767723</v>
      </c>
      <c r="U199" s="5">
        <f t="shared" ref="U199:U262" si="171">T199/C199</f>
        <v>16.041067827669483</v>
      </c>
      <c r="V199" s="59">
        <v>39829778.040000007</v>
      </c>
      <c r="W199" s="58">
        <f t="shared" ref="W199:W262" si="172">C199*C199/V199</f>
        <v>3.2886958312560051</v>
      </c>
      <c r="X199" s="44">
        <f t="shared" ref="X199:X262" si="173">W199/$W$6</f>
        <v>2.0176371904601425E-3</v>
      </c>
      <c r="Y199" s="100">
        <f t="shared" ref="Y199:Y262" si="174">V199/C199</f>
        <v>3480.1029305373531</v>
      </c>
      <c r="Z199" s="32">
        <f t="shared" ref="Z199:Z262" si="175">$Z$6*X199</f>
        <v>1095089.7443114216</v>
      </c>
      <c r="AA199" s="63">
        <v>8717711.0219999999</v>
      </c>
      <c r="AB199" s="58">
        <f t="shared" ref="AB199:AB262" si="176">C199*C199/AA199</f>
        <v>15.025506657589229</v>
      </c>
      <c r="AC199" s="58">
        <f t="shared" ref="AC199:AC262" si="177">AB199/$AB$6</f>
        <v>2.5772735826813638E-3</v>
      </c>
      <c r="AD199" s="105">
        <f t="shared" ref="AD199:AD262" si="178">AA199/C199</f>
        <v>761.70476382699871</v>
      </c>
      <c r="AE199" s="5">
        <f t="shared" ref="AE199:AE262" si="179">$AE$6*AC199</f>
        <v>824570.77530283062</v>
      </c>
      <c r="AF199" s="46">
        <f t="shared" ref="AF199:AF262" si="180">Z199+AE199</f>
        <v>1919660.5196142523</v>
      </c>
      <c r="AG199" s="67">
        <f t="shared" ref="AG199:AG262" si="181">AF199/C199</f>
        <v>167.72918476315004</v>
      </c>
      <c r="AH199" s="70">
        <v>2694.6889999999999</v>
      </c>
      <c r="AI199" s="40">
        <f t="shared" ref="AI199:AI262" si="182">AH199/$AH$6</f>
        <v>2.8696242151550777E-3</v>
      </c>
      <c r="AJ199" s="5">
        <f t="shared" ref="AJ199:AJ262" si="183">$AJ$6*AI199</f>
        <v>491847.05931617302</v>
      </c>
      <c r="AK199" s="46">
        <f t="shared" ref="AK199:AK262" si="184">AJ199</f>
        <v>491847.05931617302</v>
      </c>
      <c r="AL199" s="5">
        <f t="shared" ref="AL199:AL262" si="185">AK199/C199</f>
        <v>42.9748413557163</v>
      </c>
      <c r="AM199" s="74">
        <v>1656.8611111111111</v>
      </c>
      <c r="AN199" s="44">
        <f t="shared" ref="AN199:AN262" si="186">AM199/$AM$6</f>
        <v>1.8432069817579156E-3</v>
      </c>
      <c r="AO199" s="5">
        <f t="shared" ref="AO199:AO262" si="187">AN199*$AO$6</f>
        <v>52651.820278117804</v>
      </c>
      <c r="AP199" s="108">
        <v>9.3333333333333339</v>
      </c>
      <c r="AQ199" s="77">
        <f t="shared" ref="AQ199:AQ262" si="188">AP199/$AP$6</f>
        <v>1.0570425459624755E-3</v>
      </c>
      <c r="AR199" s="32">
        <f t="shared" ref="AR199:AR262" si="189">AQ199*$AR$6</f>
        <v>90587.3432935936</v>
      </c>
      <c r="AS199" s="36">
        <v>73.916666666666671</v>
      </c>
      <c r="AT199" s="81">
        <f t="shared" ref="AT199:AT262" si="190">AS199/$AS$6</f>
        <v>1.3278383480313705E-3</v>
      </c>
      <c r="AU199" s="6">
        <f t="shared" ref="AU199:AU262" si="191">AT199*$AU$6</f>
        <v>151724.37927198224</v>
      </c>
      <c r="AV199" s="110">
        <v>24.138888888888889</v>
      </c>
      <c r="AW199" s="77">
        <f t="shared" ref="AW199:AW262" si="192">AV199/$AV$6</f>
        <v>6.4252621492169126E-4</v>
      </c>
      <c r="AX199" s="73">
        <f t="shared" ref="AX199:AX262" si="193">$AX$6*AW199</f>
        <v>73417.740397016081</v>
      </c>
      <c r="AY199" s="86">
        <v>59</v>
      </c>
      <c r="AZ199" s="77">
        <f t="shared" ref="AZ199:AZ262" si="194">AY199/$AY$6</f>
        <v>6.3656470842099586E-4</v>
      </c>
      <c r="BA199" s="73">
        <f t="shared" ref="BA199:BA262" si="195">AZ199*$BA$6</f>
        <v>54552.871112499321</v>
      </c>
      <c r="BB199" s="46">
        <f t="shared" ref="BB199:BB262" si="196">BA199+AX199+AU199+AR199+AO199</f>
        <v>422934.15435320907</v>
      </c>
      <c r="BC199" s="67">
        <f t="shared" ref="BC199:BC262" si="197">BB199/C199</f>
        <v>36.95361768049009</v>
      </c>
      <c r="BD199" s="93">
        <f t="shared" ref="BD199:BD262" si="198">J199+T199+AF199+AK199+BB199</f>
        <v>3018031.7545713121</v>
      </c>
      <c r="BE199" s="1">
        <v>1524242</v>
      </c>
      <c r="BF199" s="1">
        <f t="shared" ref="BF199:BF262" si="199">IF(BD199&gt;BE199,0,BE199-BD199)</f>
        <v>0</v>
      </c>
      <c r="BG199" s="1">
        <f t="shared" ref="BG199:BG262" si="200">IF(BD199&lt;BE199,0,BD199-BE199)</f>
        <v>1493789.7545713121</v>
      </c>
      <c r="BH199" s="87">
        <f t="shared" ref="BH199:BH262" si="201">BG199/$BG$6</f>
        <v>1.079250498392401E-3</v>
      </c>
      <c r="BI199" s="1">
        <f t="shared" ref="BI199:BI262" si="202">$BI$6*BH199</f>
        <v>-539.0326497108</v>
      </c>
      <c r="BJ199" s="93">
        <f t="shared" ref="BJ199:BJ262" si="203">BD199+BF199+BI199</f>
        <v>3017492.7219216013</v>
      </c>
      <c r="BK199" s="91">
        <v>8</v>
      </c>
      <c r="BL199" s="5">
        <f t="shared" ref="BL199:BL262" si="204">IF(BK199&gt;=5,0,BJ199*(5-BK199)/5*-0.25)</f>
        <v>0</v>
      </c>
      <c r="BM199" s="139">
        <v>1134</v>
      </c>
      <c r="BN199" s="32">
        <f t="shared" ref="BN199:BN262" si="205">IF(BM199&gt;=441,0,BJ199*(441-BM199)/441*-0.25)</f>
        <v>0</v>
      </c>
      <c r="BO199" s="46">
        <f t="shared" ref="BO199:BO262" si="206">BJ199+BL199+BN199</f>
        <v>3017492.7219216013</v>
      </c>
      <c r="BP199" s="5">
        <f t="shared" ref="BP199:BP262" si="207">IF(BK199&lt;5,0,IF(BM199&lt;441,0,IF(BF199&lt;&gt;0,0,BO199)))</f>
        <v>3017492.7219216013</v>
      </c>
      <c r="BQ199" s="96">
        <f t="shared" ref="BQ199:BQ262" si="208">BP199/$BP$6</f>
        <v>1.0715127011037885E-3</v>
      </c>
      <c r="BR199" s="67">
        <f t="shared" ref="BR199:BR262" si="209">$BR$6*BQ199</f>
        <v>6310.1035502527875</v>
      </c>
      <c r="BS199" s="97">
        <f t="shared" si="162"/>
        <v>3023803</v>
      </c>
      <c r="BT199" s="99">
        <f t="shared" ref="BT199:BT262" si="210">BS199/C199</f>
        <v>264.20297072957624</v>
      </c>
    </row>
    <row r="200" spans="1:72" ht="15.6" x14ac:dyDescent="0.3">
      <c r="A200" s="3" t="s">
        <v>316</v>
      </c>
      <c r="B200" s="13" t="s">
        <v>17</v>
      </c>
      <c r="C200" s="36">
        <v>26170</v>
      </c>
      <c r="D200" s="25">
        <v>0</v>
      </c>
      <c r="E200" s="28">
        <v>0</v>
      </c>
      <c r="F200" s="4">
        <v>0</v>
      </c>
      <c r="G200" s="28">
        <v>0</v>
      </c>
      <c r="H200" s="28">
        <v>0</v>
      </c>
      <c r="I200" s="4">
        <v>0</v>
      </c>
      <c r="J200" s="28">
        <f t="shared" si="163"/>
        <v>0</v>
      </c>
      <c r="K200" s="49">
        <f t="shared" si="164"/>
        <v>0</v>
      </c>
      <c r="L200" s="39">
        <v>10578</v>
      </c>
      <c r="M200" s="40">
        <f t="shared" si="165"/>
        <v>3.4038954619875815E-3</v>
      </c>
      <c r="N200" s="1">
        <f t="shared" si="166"/>
        <v>388943.37314663973</v>
      </c>
      <c r="O200" s="43">
        <v>1877</v>
      </c>
      <c r="P200" s="43">
        <v>3056</v>
      </c>
      <c r="Q200" s="43">
        <f t="shared" si="167"/>
        <v>3405</v>
      </c>
      <c r="R200" s="44">
        <f t="shared" si="168"/>
        <v>3.6351679276767062E-3</v>
      </c>
      <c r="S200" s="32">
        <f t="shared" si="169"/>
        <v>415369.53515002411</v>
      </c>
      <c r="T200" s="46">
        <f t="shared" si="170"/>
        <v>804312.90829666378</v>
      </c>
      <c r="U200" s="5">
        <f t="shared" si="171"/>
        <v>30.734157749203813</v>
      </c>
      <c r="V200" s="59">
        <v>130483117.76999998</v>
      </c>
      <c r="W200" s="58">
        <f t="shared" si="172"/>
        <v>5.2487165520309293</v>
      </c>
      <c r="X200" s="44">
        <f t="shared" si="173"/>
        <v>3.2201231919696386E-3</v>
      </c>
      <c r="Y200" s="100">
        <f t="shared" si="174"/>
        <v>4985.9808089415355</v>
      </c>
      <c r="Z200" s="32">
        <f t="shared" si="175"/>
        <v>1747749.2482883392</v>
      </c>
      <c r="AA200" s="63">
        <v>37806723.431999996</v>
      </c>
      <c r="AB200" s="58">
        <f t="shared" si="176"/>
        <v>18.11500277805931</v>
      </c>
      <c r="AC200" s="58">
        <f t="shared" si="177"/>
        <v>3.1072042476857505E-3</v>
      </c>
      <c r="AD200" s="105">
        <f t="shared" si="178"/>
        <v>1444.658900726022</v>
      </c>
      <c r="AE200" s="5">
        <f t="shared" si="179"/>
        <v>994116.35332594381</v>
      </c>
      <c r="AF200" s="46">
        <f t="shared" si="180"/>
        <v>2741865.6016142829</v>
      </c>
      <c r="AG200" s="67">
        <f t="shared" si="181"/>
        <v>104.77132600742388</v>
      </c>
      <c r="AH200" s="70">
        <v>165.7567</v>
      </c>
      <c r="AI200" s="40">
        <f t="shared" si="182"/>
        <v>1.7651737923901262E-4</v>
      </c>
      <c r="AJ200" s="5">
        <f t="shared" si="183"/>
        <v>30254.677054366239</v>
      </c>
      <c r="AK200" s="46">
        <f t="shared" si="184"/>
        <v>30254.677054366239</v>
      </c>
      <c r="AL200" s="5">
        <f t="shared" si="185"/>
        <v>1.1560824246987482</v>
      </c>
      <c r="AM200" s="74">
        <v>3217.3055555555557</v>
      </c>
      <c r="AN200" s="44">
        <f t="shared" si="186"/>
        <v>3.5791533899131069E-3</v>
      </c>
      <c r="AO200" s="5">
        <f t="shared" si="187"/>
        <v>102239.70660842019</v>
      </c>
      <c r="AP200" s="108">
        <v>37</v>
      </c>
      <c r="AQ200" s="77">
        <f t="shared" si="188"/>
        <v>4.190418664351242E-3</v>
      </c>
      <c r="AR200" s="32">
        <f t="shared" si="189"/>
        <v>359114.1109138889</v>
      </c>
      <c r="AS200" s="36">
        <v>192.5</v>
      </c>
      <c r="AT200" s="81">
        <f t="shared" si="190"/>
        <v>3.4580683020884614E-3</v>
      </c>
      <c r="AU200" s="6">
        <f t="shared" si="191"/>
        <v>395133.38908486912</v>
      </c>
      <c r="AV200" s="110">
        <v>164.69444444444446</v>
      </c>
      <c r="AW200" s="77">
        <f t="shared" si="192"/>
        <v>4.383818099275843E-3</v>
      </c>
      <c r="AX200" s="73">
        <f t="shared" si="193"/>
        <v>500913.44397457811</v>
      </c>
      <c r="AY200" s="86">
        <v>269</v>
      </c>
      <c r="AZ200" s="77">
        <f t="shared" si="194"/>
        <v>2.9023035011058961E-3</v>
      </c>
      <c r="BA200" s="73">
        <f t="shared" si="195"/>
        <v>248724.10727563247</v>
      </c>
      <c r="BB200" s="46">
        <f t="shared" si="196"/>
        <v>1606124.7578573888</v>
      </c>
      <c r="BC200" s="67">
        <f t="shared" si="197"/>
        <v>61.372745810370226</v>
      </c>
      <c r="BD200" s="93">
        <f t="shared" si="198"/>
        <v>5182557.9448227016</v>
      </c>
      <c r="BE200" s="1">
        <v>3903349</v>
      </c>
      <c r="BF200" s="1">
        <f t="shared" si="199"/>
        <v>0</v>
      </c>
      <c r="BG200" s="1">
        <f t="shared" si="200"/>
        <v>1279208.9448227016</v>
      </c>
      <c r="BH200" s="87">
        <f t="shared" si="201"/>
        <v>9.2421767321875826E-4</v>
      </c>
      <c r="BI200" s="1">
        <f t="shared" si="202"/>
        <v>-461.60136321153192</v>
      </c>
      <c r="BJ200" s="93">
        <f t="shared" si="203"/>
        <v>5182096.3434594898</v>
      </c>
      <c r="BK200" s="91">
        <v>6.5</v>
      </c>
      <c r="BL200" s="5">
        <f t="shared" si="204"/>
        <v>0</v>
      </c>
      <c r="BM200" s="139">
        <v>830</v>
      </c>
      <c r="BN200" s="32">
        <f t="shared" si="205"/>
        <v>0</v>
      </c>
      <c r="BO200" s="46">
        <f t="shared" si="206"/>
        <v>5182096.3434594898</v>
      </c>
      <c r="BP200" s="5">
        <f t="shared" si="207"/>
        <v>5182096.3434594898</v>
      </c>
      <c r="BQ200" s="96">
        <f t="shared" si="208"/>
        <v>1.8401641899650652E-3</v>
      </c>
      <c r="BR200" s="67">
        <f t="shared" si="209"/>
        <v>10836.667242660973</v>
      </c>
      <c r="BS200" s="97">
        <f t="shared" si="162"/>
        <v>5192933</v>
      </c>
      <c r="BT200" s="99">
        <f t="shared" si="210"/>
        <v>198.43076041268628</v>
      </c>
    </row>
    <row r="201" spans="1:72" ht="15.6" x14ac:dyDescent="0.3">
      <c r="A201" s="2" t="s">
        <v>533</v>
      </c>
      <c r="B201" s="13" t="s">
        <v>236</v>
      </c>
      <c r="C201" s="36">
        <v>11844</v>
      </c>
      <c r="D201" s="25">
        <v>0</v>
      </c>
      <c r="E201" s="28">
        <v>0</v>
      </c>
      <c r="F201" s="4">
        <v>0</v>
      </c>
      <c r="G201" s="28">
        <v>0</v>
      </c>
      <c r="H201" s="28">
        <v>0</v>
      </c>
      <c r="I201" s="4">
        <v>0</v>
      </c>
      <c r="J201" s="28">
        <f t="shared" si="163"/>
        <v>0</v>
      </c>
      <c r="K201" s="49">
        <f t="shared" si="164"/>
        <v>0</v>
      </c>
      <c r="L201" s="39">
        <v>8981</v>
      </c>
      <c r="M201" s="40">
        <f t="shared" si="165"/>
        <v>2.8899967048695847E-3</v>
      </c>
      <c r="N201" s="1">
        <f t="shared" si="166"/>
        <v>330223.14560691727</v>
      </c>
      <c r="O201" s="43">
        <v>38</v>
      </c>
      <c r="P201" s="43">
        <v>209.5</v>
      </c>
      <c r="Q201" s="43">
        <f t="shared" si="167"/>
        <v>142.75</v>
      </c>
      <c r="R201" s="44">
        <f t="shared" si="168"/>
        <v>1.5239947773152711E-4</v>
      </c>
      <c r="S201" s="32">
        <f t="shared" si="169"/>
        <v>17413.80356612803</v>
      </c>
      <c r="T201" s="46">
        <f t="shared" si="170"/>
        <v>347636.94917304529</v>
      </c>
      <c r="U201" s="5">
        <f t="shared" si="171"/>
        <v>29.351312831226384</v>
      </c>
      <c r="V201" s="59">
        <v>60073919.089999996</v>
      </c>
      <c r="W201" s="58">
        <f t="shared" si="172"/>
        <v>2.335128756787757</v>
      </c>
      <c r="X201" s="44">
        <f t="shared" si="173"/>
        <v>1.4326173249073512E-3</v>
      </c>
      <c r="Y201" s="100">
        <f t="shared" si="174"/>
        <v>5072.0971876055382</v>
      </c>
      <c r="Z201" s="32">
        <f t="shared" si="175"/>
        <v>777565.23692503572</v>
      </c>
      <c r="AA201" s="63">
        <v>16695587.483999999</v>
      </c>
      <c r="AB201" s="58">
        <f t="shared" si="176"/>
        <v>8.4022401807924307</v>
      </c>
      <c r="AC201" s="58">
        <f t="shared" si="177"/>
        <v>1.4412074179450424E-3</v>
      </c>
      <c r="AD201" s="105">
        <f t="shared" si="178"/>
        <v>1409.6240699088146</v>
      </c>
      <c r="AE201" s="5">
        <f t="shared" si="179"/>
        <v>461098.70755387977</v>
      </c>
      <c r="AF201" s="46">
        <f t="shared" si="180"/>
        <v>1238663.9444789155</v>
      </c>
      <c r="AG201" s="67">
        <f t="shared" si="181"/>
        <v>104.58155559599085</v>
      </c>
      <c r="AH201" s="70">
        <v>2364.7202000000002</v>
      </c>
      <c r="AI201" s="40">
        <f t="shared" si="182"/>
        <v>2.5182343298192703E-3</v>
      </c>
      <c r="AJ201" s="5">
        <f t="shared" si="183"/>
        <v>431619.63272034464</v>
      </c>
      <c r="AK201" s="46">
        <f t="shared" si="184"/>
        <v>431619.63272034464</v>
      </c>
      <c r="AL201" s="5">
        <f t="shared" si="185"/>
        <v>36.442049368485698</v>
      </c>
      <c r="AM201" s="74">
        <v>1223.3055555555557</v>
      </c>
      <c r="AN201" s="44">
        <f t="shared" si="186"/>
        <v>1.3608897726564094E-3</v>
      </c>
      <c r="AO201" s="5">
        <f t="shared" si="187"/>
        <v>38874.268835449067</v>
      </c>
      <c r="AP201" s="108">
        <v>5.333333333333333</v>
      </c>
      <c r="AQ201" s="77">
        <f t="shared" si="188"/>
        <v>6.0402431197855734E-4</v>
      </c>
      <c r="AR201" s="32">
        <f t="shared" si="189"/>
        <v>51764.196167767768</v>
      </c>
      <c r="AS201" s="36">
        <v>46.583333333333336</v>
      </c>
      <c r="AT201" s="81">
        <f t="shared" si="190"/>
        <v>8.3682258912010825E-4</v>
      </c>
      <c r="AU201" s="6">
        <f t="shared" si="191"/>
        <v>95618.85909023456</v>
      </c>
      <c r="AV201" s="110">
        <v>25.694444444444443</v>
      </c>
      <c r="AW201" s="77">
        <f t="shared" si="192"/>
        <v>6.8393181680387154E-4</v>
      </c>
      <c r="AX201" s="73">
        <f t="shared" si="193"/>
        <v>78148.91814411954</v>
      </c>
      <c r="AY201" s="86">
        <v>75</v>
      </c>
      <c r="AZ201" s="77">
        <f t="shared" si="194"/>
        <v>8.0919242595889308E-4</v>
      </c>
      <c r="BA201" s="73">
        <f t="shared" si="195"/>
        <v>69346.870058261848</v>
      </c>
      <c r="BB201" s="46">
        <f t="shared" si="196"/>
        <v>333753.11229583278</v>
      </c>
      <c r="BC201" s="67">
        <f t="shared" si="197"/>
        <v>28.179087495426611</v>
      </c>
      <c r="BD201" s="93">
        <f t="shared" si="198"/>
        <v>2351673.6386681385</v>
      </c>
      <c r="BE201" s="1">
        <v>1369118</v>
      </c>
      <c r="BF201" s="1">
        <f t="shared" si="199"/>
        <v>0</v>
      </c>
      <c r="BG201" s="1">
        <f t="shared" si="200"/>
        <v>982555.63866813853</v>
      </c>
      <c r="BH201" s="87">
        <f t="shared" si="201"/>
        <v>7.0988816162765342E-4</v>
      </c>
      <c r="BI201" s="1">
        <f t="shared" si="202"/>
        <v>-354.55429238204084</v>
      </c>
      <c r="BJ201" s="93">
        <f t="shared" si="203"/>
        <v>2351319.0843757563</v>
      </c>
      <c r="BK201" s="91">
        <v>6.9</v>
      </c>
      <c r="BL201" s="5">
        <f t="shared" si="204"/>
        <v>0</v>
      </c>
      <c r="BM201" s="139">
        <v>787</v>
      </c>
      <c r="BN201" s="32">
        <f t="shared" si="205"/>
        <v>0</v>
      </c>
      <c r="BO201" s="46">
        <f t="shared" si="206"/>
        <v>2351319.0843757563</v>
      </c>
      <c r="BP201" s="5">
        <f t="shared" si="207"/>
        <v>2351319.0843757563</v>
      </c>
      <c r="BQ201" s="96">
        <f t="shared" si="208"/>
        <v>8.3495421379240452E-4</v>
      </c>
      <c r="BR201" s="67">
        <f t="shared" si="209"/>
        <v>4917.0182894916952</v>
      </c>
      <c r="BS201" s="97">
        <f t="shared" ref="BS201:BS264" si="211">ROUND(BJ201+BL201+BR201,0)</f>
        <v>2356236</v>
      </c>
      <c r="BT201" s="99">
        <f t="shared" si="210"/>
        <v>198.93920972644378</v>
      </c>
    </row>
    <row r="202" spans="1:72" ht="15.6" x14ac:dyDescent="0.3">
      <c r="A202" s="2" t="s">
        <v>317</v>
      </c>
      <c r="B202" s="13" t="s">
        <v>18</v>
      </c>
      <c r="C202" s="36">
        <v>10493</v>
      </c>
      <c r="D202" s="25">
        <v>0</v>
      </c>
      <c r="E202" s="28">
        <v>0</v>
      </c>
      <c r="F202" s="4">
        <v>0</v>
      </c>
      <c r="G202" s="28">
        <v>0</v>
      </c>
      <c r="H202" s="28">
        <v>0</v>
      </c>
      <c r="I202" s="4">
        <v>0</v>
      </c>
      <c r="J202" s="28">
        <f t="shared" si="163"/>
        <v>0</v>
      </c>
      <c r="K202" s="49">
        <f t="shared" si="164"/>
        <v>0</v>
      </c>
      <c r="L202" s="39">
        <v>2581</v>
      </c>
      <c r="M202" s="40">
        <f t="shared" si="165"/>
        <v>8.3054019544242272E-4</v>
      </c>
      <c r="N202" s="1">
        <f t="shared" si="166"/>
        <v>94901.006437084245</v>
      </c>
      <c r="O202" s="43">
        <v>321</v>
      </c>
      <c r="P202" s="43">
        <v>213</v>
      </c>
      <c r="Q202" s="43">
        <f t="shared" si="167"/>
        <v>427.5</v>
      </c>
      <c r="R202" s="44">
        <f t="shared" si="168"/>
        <v>4.5639773541315473E-4</v>
      </c>
      <c r="S202" s="32">
        <f t="shared" si="169"/>
        <v>52149.919611346639</v>
      </c>
      <c r="T202" s="46">
        <f t="shared" si="170"/>
        <v>147050.92604843088</v>
      </c>
      <c r="U202" s="5">
        <f t="shared" si="171"/>
        <v>14.014192895113968</v>
      </c>
      <c r="V202" s="59">
        <v>39419529.350000001</v>
      </c>
      <c r="W202" s="58">
        <f t="shared" si="172"/>
        <v>2.7931091724209032</v>
      </c>
      <c r="X202" s="44">
        <f t="shared" si="173"/>
        <v>1.7135914150927984E-3</v>
      </c>
      <c r="Y202" s="100">
        <f t="shared" si="174"/>
        <v>3756.7453874011248</v>
      </c>
      <c r="Z202" s="32">
        <f t="shared" si="175"/>
        <v>930066.31394431076</v>
      </c>
      <c r="AA202" s="63">
        <v>7718725.71</v>
      </c>
      <c r="AB202" s="58">
        <f t="shared" si="176"/>
        <v>14.264407511897453</v>
      </c>
      <c r="AC202" s="58">
        <f t="shared" si="177"/>
        <v>2.4467248586553421E-3</v>
      </c>
      <c r="AD202" s="105">
        <f t="shared" si="178"/>
        <v>735.6071390450777</v>
      </c>
      <c r="AE202" s="5">
        <f t="shared" si="179"/>
        <v>782803.12467067002</v>
      </c>
      <c r="AF202" s="46">
        <f t="shared" si="180"/>
        <v>1712869.4386149808</v>
      </c>
      <c r="AG202" s="67">
        <f t="shared" si="181"/>
        <v>163.2392488911637</v>
      </c>
      <c r="AH202" s="70">
        <v>233.32599999999999</v>
      </c>
      <c r="AI202" s="40">
        <f t="shared" si="182"/>
        <v>2.4847317802732474E-4</v>
      </c>
      <c r="AJ202" s="5">
        <f t="shared" si="183"/>
        <v>42587.7371978753</v>
      </c>
      <c r="AK202" s="46">
        <f t="shared" si="184"/>
        <v>42587.7371978753</v>
      </c>
      <c r="AL202" s="5">
        <f t="shared" si="185"/>
        <v>4.0586807583984843</v>
      </c>
      <c r="AM202" s="74">
        <v>1151.7222222222222</v>
      </c>
      <c r="AN202" s="44">
        <f t="shared" si="186"/>
        <v>1.2812555179245678E-3</v>
      </c>
      <c r="AO202" s="5">
        <f t="shared" si="187"/>
        <v>36599.489871599922</v>
      </c>
      <c r="AP202" s="108">
        <v>15.333333333333334</v>
      </c>
      <c r="AQ202" s="77">
        <f t="shared" si="188"/>
        <v>1.7365698969383527E-3</v>
      </c>
      <c r="AR202" s="32">
        <f t="shared" si="189"/>
        <v>148822.06398233236</v>
      </c>
      <c r="AS202" s="36">
        <v>102.75</v>
      </c>
      <c r="AT202" s="81">
        <f t="shared" si="190"/>
        <v>1.8458000937121529E-3</v>
      </c>
      <c r="AU202" s="6">
        <f t="shared" si="191"/>
        <v>210908.86092711845</v>
      </c>
      <c r="AV202" s="110">
        <v>28.277777777777779</v>
      </c>
      <c r="AW202" s="77">
        <f t="shared" si="192"/>
        <v>7.5269469135820673E-4</v>
      </c>
      <c r="AX202" s="73">
        <f t="shared" si="193"/>
        <v>86006.05261698777</v>
      </c>
      <c r="AY202" s="86">
        <v>112</v>
      </c>
      <c r="AZ202" s="77">
        <f t="shared" si="194"/>
        <v>1.2083940227652803E-3</v>
      </c>
      <c r="BA202" s="73">
        <f t="shared" si="195"/>
        <v>103557.9926203377</v>
      </c>
      <c r="BB202" s="46">
        <f t="shared" si="196"/>
        <v>585894.46001837624</v>
      </c>
      <c r="BC202" s="67">
        <f t="shared" si="197"/>
        <v>55.836696847267341</v>
      </c>
      <c r="BD202" s="93">
        <f t="shared" si="198"/>
        <v>2488402.5618796633</v>
      </c>
      <c r="BE202" s="1">
        <v>1202383</v>
      </c>
      <c r="BF202" s="1">
        <f t="shared" si="199"/>
        <v>0</v>
      </c>
      <c r="BG202" s="1">
        <f t="shared" si="200"/>
        <v>1286019.5618796633</v>
      </c>
      <c r="BH202" s="87">
        <f t="shared" si="201"/>
        <v>9.2913828659864795E-4</v>
      </c>
      <c r="BI202" s="1">
        <f t="shared" si="202"/>
        <v>-464.05896807001028</v>
      </c>
      <c r="BJ202" s="93">
        <f t="shared" si="203"/>
        <v>2487938.5029115933</v>
      </c>
      <c r="BK202" s="91">
        <v>8</v>
      </c>
      <c r="BL202" s="5">
        <f t="shared" si="204"/>
        <v>0</v>
      </c>
      <c r="BM202" s="139">
        <v>1263</v>
      </c>
      <c r="BN202" s="32">
        <f t="shared" si="205"/>
        <v>0</v>
      </c>
      <c r="BO202" s="46">
        <f t="shared" si="206"/>
        <v>2487938.5029115933</v>
      </c>
      <c r="BP202" s="5">
        <f t="shared" si="207"/>
        <v>2487938.5029115933</v>
      </c>
      <c r="BQ202" s="96">
        <f t="shared" si="208"/>
        <v>8.8346781619981648E-4</v>
      </c>
      <c r="BR202" s="67">
        <f t="shared" si="209"/>
        <v>5202.7133208909645</v>
      </c>
      <c r="BS202" s="97">
        <f t="shared" si="211"/>
        <v>2493141</v>
      </c>
      <c r="BT202" s="99">
        <f t="shared" si="210"/>
        <v>237.60040026684456</v>
      </c>
    </row>
    <row r="203" spans="1:72" ht="15.6" x14ac:dyDescent="0.3">
      <c r="A203" s="2" t="s">
        <v>564</v>
      </c>
      <c r="B203" s="13" t="s">
        <v>267</v>
      </c>
      <c r="C203" s="36">
        <v>7062</v>
      </c>
      <c r="D203" s="25">
        <v>0</v>
      </c>
      <c r="E203" s="28">
        <v>0</v>
      </c>
      <c r="F203" s="4">
        <v>0</v>
      </c>
      <c r="G203" s="28">
        <v>0</v>
      </c>
      <c r="H203" s="28">
        <v>0</v>
      </c>
      <c r="I203" s="4">
        <v>0</v>
      </c>
      <c r="J203" s="28">
        <f t="shared" si="163"/>
        <v>0</v>
      </c>
      <c r="K203" s="49">
        <f t="shared" si="164"/>
        <v>0</v>
      </c>
      <c r="L203" s="39">
        <v>1703</v>
      </c>
      <c r="M203" s="40">
        <f t="shared" si="165"/>
        <v>5.4800850555538391E-4</v>
      </c>
      <c r="N203" s="1">
        <f t="shared" si="166"/>
        <v>62617.750469722771</v>
      </c>
      <c r="O203" s="43">
        <v>0</v>
      </c>
      <c r="P203" s="43">
        <v>168</v>
      </c>
      <c r="Q203" s="43">
        <f t="shared" si="167"/>
        <v>84</v>
      </c>
      <c r="R203" s="44">
        <f t="shared" si="168"/>
        <v>8.9678151519777767E-5</v>
      </c>
      <c r="S203" s="32">
        <f t="shared" si="169"/>
        <v>10247.001748194427</v>
      </c>
      <c r="T203" s="46">
        <f t="shared" si="170"/>
        <v>72864.752217917194</v>
      </c>
      <c r="U203" s="5">
        <f t="shared" si="171"/>
        <v>10.317863525618408</v>
      </c>
      <c r="V203" s="59">
        <v>27221800.98</v>
      </c>
      <c r="W203" s="58">
        <f t="shared" si="172"/>
        <v>1.832055272046148</v>
      </c>
      <c r="X203" s="44">
        <f t="shared" si="173"/>
        <v>1.1239783310842582E-3</v>
      </c>
      <c r="Y203" s="100">
        <f t="shared" si="174"/>
        <v>3854.6871962616824</v>
      </c>
      <c r="Z203" s="32">
        <f t="shared" si="175"/>
        <v>610048.79817759967</v>
      </c>
      <c r="AA203" s="63">
        <v>5857562.6279999996</v>
      </c>
      <c r="AB203" s="58">
        <f t="shared" si="176"/>
        <v>8.5140948833573447</v>
      </c>
      <c r="AC203" s="58">
        <f t="shared" si="177"/>
        <v>1.4603934711403686E-3</v>
      </c>
      <c r="AD203" s="105">
        <f t="shared" si="178"/>
        <v>829.44812064570942</v>
      </c>
      <c r="AE203" s="5">
        <f t="shared" si="179"/>
        <v>467237.07752149971</v>
      </c>
      <c r="AF203" s="46">
        <f t="shared" si="180"/>
        <v>1077285.8756990994</v>
      </c>
      <c r="AG203" s="67">
        <f t="shared" si="181"/>
        <v>152.54685297353433</v>
      </c>
      <c r="AH203" s="70">
        <v>1750.7179000000001</v>
      </c>
      <c r="AI203" s="40">
        <f t="shared" si="182"/>
        <v>1.864371910727155E-3</v>
      </c>
      <c r="AJ203" s="5">
        <f t="shared" si="183"/>
        <v>319549.10225528292</v>
      </c>
      <c r="AK203" s="46">
        <f t="shared" si="184"/>
        <v>319549.10225528292</v>
      </c>
      <c r="AL203" s="5">
        <f t="shared" si="185"/>
        <v>45.249094060504518</v>
      </c>
      <c r="AM203" s="74">
        <v>948.44444444444446</v>
      </c>
      <c r="AN203" s="44">
        <f t="shared" si="186"/>
        <v>1.0551152477935566E-3</v>
      </c>
      <c r="AO203" s="5">
        <f t="shared" si="187"/>
        <v>30139.717866381452</v>
      </c>
      <c r="AP203" s="108">
        <v>4.666666666666667</v>
      </c>
      <c r="AQ203" s="77">
        <f t="shared" si="188"/>
        <v>5.2852127298123777E-4</v>
      </c>
      <c r="AR203" s="32">
        <f t="shared" si="189"/>
        <v>45293.6716467968</v>
      </c>
      <c r="AS203" s="36">
        <v>43.75</v>
      </c>
      <c r="AT203" s="81">
        <f t="shared" si="190"/>
        <v>7.8592461411101401E-4</v>
      </c>
      <c r="AU203" s="6">
        <f t="shared" si="191"/>
        <v>89803.042973833901</v>
      </c>
      <c r="AV203" s="110">
        <v>8.5555555555555554</v>
      </c>
      <c r="AW203" s="77">
        <f t="shared" si="192"/>
        <v>2.2773081035199182E-4</v>
      </c>
      <c r="AX203" s="73">
        <f t="shared" si="193"/>
        <v>26021.477609068992</v>
      </c>
      <c r="AY203" s="86">
        <v>39</v>
      </c>
      <c r="AZ203" s="77">
        <f t="shared" si="194"/>
        <v>4.2078006149862438E-4</v>
      </c>
      <c r="BA203" s="73">
        <f t="shared" si="195"/>
        <v>36060.372430296164</v>
      </c>
      <c r="BB203" s="46">
        <f t="shared" si="196"/>
        <v>227318.28252637733</v>
      </c>
      <c r="BC203" s="67">
        <f t="shared" si="197"/>
        <v>32.188938335652409</v>
      </c>
      <c r="BD203" s="93">
        <f t="shared" si="198"/>
        <v>1697018.0126986769</v>
      </c>
      <c r="BE203" s="1">
        <v>824902</v>
      </c>
      <c r="BF203" s="1">
        <f t="shared" si="199"/>
        <v>0</v>
      </c>
      <c r="BG203" s="1">
        <f t="shared" si="200"/>
        <v>872116.0126986769</v>
      </c>
      <c r="BH203" s="87">
        <f t="shared" si="201"/>
        <v>6.3009646336150912E-4</v>
      </c>
      <c r="BI203" s="1">
        <f t="shared" si="202"/>
        <v>-314.70225561634976</v>
      </c>
      <c r="BJ203" s="93">
        <f t="shared" si="203"/>
        <v>1696703.3104430605</v>
      </c>
      <c r="BK203" s="91">
        <v>7.7</v>
      </c>
      <c r="BL203" s="5">
        <f t="shared" si="204"/>
        <v>0</v>
      </c>
      <c r="BM203" s="139">
        <v>945</v>
      </c>
      <c r="BN203" s="32">
        <f t="shared" si="205"/>
        <v>0</v>
      </c>
      <c r="BO203" s="46">
        <f t="shared" si="206"/>
        <v>1696703.3104430605</v>
      </c>
      <c r="BP203" s="5">
        <f t="shared" si="207"/>
        <v>1696703.3104430605</v>
      </c>
      <c r="BQ203" s="96">
        <f t="shared" si="208"/>
        <v>6.0249992781650152E-4</v>
      </c>
      <c r="BR203" s="67">
        <f t="shared" si="209"/>
        <v>3548.102537305997</v>
      </c>
      <c r="BS203" s="97">
        <f t="shared" si="211"/>
        <v>1700251</v>
      </c>
      <c r="BT203" s="99">
        <f t="shared" si="210"/>
        <v>240.76054941942792</v>
      </c>
    </row>
    <row r="204" spans="1:72" ht="15.6" x14ac:dyDescent="0.3">
      <c r="A204" s="3" t="s">
        <v>496</v>
      </c>
      <c r="B204" s="13" t="s">
        <v>197</v>
      </c>
      <c r="C204" s="36">
        <v>11667</v>
      </c>
      <c r="D204" s="25">
        <v>0</v>
      </c>
      <c r="E204" s="28">
        <v>0</v>
      </c>
      <c r="F204" s="4">
        <v>0</v>
      </c>
      <c r="G204" s="28">
        <v>0</v>
      </c>
      <c r="H204" s="28">
        <v>0</v>
      </c>
      <c r="I204" s="4">
        <f>C204/($C$37+$C$50+$C$52+$C$55+$C$56+$C$139+$C$141+$C$196+$C$204+$C$208)*$I$6</f>
        <v>982844.42767974187</v>
      </c>
      <c r="J204" s="28">
        <f t="shared" si="163"/>
        <v>982844.42767974187</v>
      </c>
      <c r="K204" s="49">
        <f t="shared" si="164"/>
        <v>84.241401189658177</v>
      </c>
      <c r="L204" s="39">
        <v>5314</v>
      </c>
      <c r="M204" s="40">
        <f t="shared" si="165"/>
        <v>1.7099924829837407E-3</v>
      </c>
      <c r="N204" s="1">
        <f t="shared" si="166"/>
        <v>195390.91367945203</v>
      </c>
      <c r="O204" s="43">
        <v>460</v>
      </c>
      <c r="P204" s="43">
        <v>513</v>
      </c>
      <c r="Q204" s="43">
        <f t="shared" si="167"/>
        <v>716.5</v>
      </c>
      <c r="R204" s="44">
        <f t="shared" si="168"/>
        <v>7.6493328052286631E-4</v>
      </c>
      <c r="S204" s="32">
        <f t="shared" si="169"/>
        <v>87404.485149777451</v>
      </c>
      <c r="T204" s="46">
        <f t="shared" si="170"/>
        <v>282795.39882922947</v>
      </c>
      <c r="U204" s="5">
        <f t="shared" si="171"/>
        <v>24.238913073560425</v>
      </c>
      <c r="V204" s="59">
        <v>42820185.75</v>
      </c>
      <c r="W204" s="58">
        <f t="shared" si="172"/>
        <v>3.1788486344901012</v>
      </c>
      <c r="X204" s="44">
        <f t="shared" si="173"/>
        <v>1.9502451904593288E-3</v>
      </c>
      <c r="Y204" s="100">
        <f t="shared" si="174"/>
        <v>3670.1967729493444</v>
      </c>
      <c r="Z204" s="32">
        <f t="shared" si="175"/>
        <v>1058512.1631692464</v>
      </c>
      <c r="AA204" s="63">
        <v>28592513.594999999</v>
      </c>
      <c r="AB204" s="58">
        <f t="shared" si="176"/>
        <v>4.760647871959157</v>
      </c>
      <c r="AC204" s="58">
        <f t="shared" si="177"/>
        <v>8.1657758879308024E-4</v>
      </c>
      <c r="AD204" s="105">
        <f t="shared" si="178"/>
        <v>2450.7168590897404</v>
      </c>
      <c r="AE204" s="5">
        <f t="shared" si="179"/>
        <v>261255.15739214074</v>
      </c>
      <c r="AF204" s="46">
        <f t="shared" si="180"/>
        <v>1319767.3205613871</v>
      </c>
      <c r="AG204" s="67">
        <f t="shared" si="181"/>
        <v>113.11968120008461</v>
      </c>
      <c r="AH204" s="70">
        <v>2137.3580000000002</v>
      </c>
      <c r="AI204" s="40">
        <f t="shared" si="182"/>
        <v>2.2761121128469473E-3</v>
      </c>
      <c r="AJ204" s="5">
        <f t="shared" si="183"/>
        <v>390120.43579273793</v>
      </c>
      <c r="AK204" s="46">
        <f t="shared" si="184"/>
        <v>390120.43579273793</v>
      </c>
      <c r="AL204" s="5">
        <f t="shared" si="185"/>
        <v>33.437939126831054</v>
      </c>
      <c r="AM204" s="74">
        <v>2033.6111111111111</v>
      </c>
      <c r="AN204" s="44">
        <f t="shared" si="186"/>
        <v>2.2623297589903432E-3</v>
      </c>
      <c r="AO204" s="5">
        <f t="shared" si="187"/>
        <v>64624.201763056059</v>
      </c>
      <c r="AP204" s="108">
        <v>14.666666666666666</v>
      </c>
      <c r="AQ204" s="77">
        <f t="shared" si="188"/>
        <v>1.6610668579410328E-3</v>
      </c>
      <c r="AR204" s="32">
        <f t="shared" si="189"/>
        <v>142351.53946136136</v>
      </c>
      <c r="AS204" s="36">
        <v>102.16666666666667</v>
      </c>
      <c r="AT204" s="81">
        <f t="shared" si="190"/>
        <v>1.8353210988573394E-3</v>
      </c>
      <c r="AU204" s="6">
        <f t="shared" si="191"/>
        <v>209711.48702080068</v>
      </c>
      <c r="AV204" s="110">
        <v>83.388888888888886</v>
      </c>
      <c r="AW204" s="77">
        <f t="shared" si="192"/>
        <v>2.2196360151840243E-3</v>
      </c>
      <c r="AX204" s="73">
        <f t="shared" si="193"/>
        <v>253624.92137151011</v>
      </c>
      <c r="AY204" s="86">
        <v>192</v>
      </c>
      <c r="AZ204" s="77">
        <f t="shared" si="194"/>
        <v>2.0715326104547662E-3</v>
      </c>
      <c r="BA204" s="73">
        <f t="shared" si="195"/>
        <v>177527.98734915032</v>
      </c>
      <c r="BB204" s="46">
        <f t="shared" si="196"/>
        <v>847840.13696587854</v>
      </c>
      <c r="BC204" s="67">
        <f t="shared" si="197"/>
        <v>72.669935456062277</v>
      </c>
      <c r="BD204" s="93">
        <f t="shared" si="198"/>
        <v>3823367.7198289754</v>
      </c>
      <c r="BE204" s="1">
        <v>1948843</v>
      </c>
      <c r="BF204" s="1">
        <f t="shared" si="199"/>
        <v>0</v>
      </c>
      <c r="BG204" s="1">
        <f t="shared" si="200"/>
        <v>1874524.7198289754</v>
      </c>
      <c r="BH204" s="87">
        <f t="shared" si="201"/>
        <v>1.3543282995034877E-3</v>
      </c>
      <c r="BI204" s="1">
        <f t="shared" si="202"/>
        <v>-676.42050936932606</v>
      </c>
      <c r="BJ204" s="93">
        <f t="shared" si="203"/>
        <v>3822691.2993196063</v>
      </c>
      <c r="BK204" s="91">
        <v>5</v>
      </c>
      <c r="BL204" s="5">
        <f t="shared" si="204"/>
        <v>0</v>
      </c>
      <c r="BM204" s="139">
        <v>1071</v>
      </c>
      <c r="BN204" s="32">
        <f t="shared" si="205"/>
        <v>0</v>
      </c>
      <c r="BO204" s="46">
        <f t="shared" si="206"/>
        <v>3822691.2993196063</v>
      </c>
      <c r="BP204" s="5">
        <f t="shared" si="207"/>
        <v>3822691.2993196063</v>
      </c>
      <c r="BQ204" s="96">
        <f t="shared" si="208"/>
        <v>1.3574389922675425E-3</v>
      </c>
      <c r="BR204" s="67">
        <f t="shared" si="209"/>
        <v>7993.9142070228336</v>
      </c>
      <c r="BS204" s="97">
        <f t="shared" si="211"/>
        <v>3830685</v>
      </c>
      <c r="BT204" s="99">
        <f t="shared" si="210"/>
        <v>328.33504757006943</v>
      </c>
    </row>
    <row r="205" spans="1:72" ht="15.6" x14ac:dyDescent="0.3">
      <c r="A205" s="3" t="s">
        <v>338</v>
      </c>
      <c r="B205" s="13" t="s">
        <v>39</v>
      </c>
      <c r="C205" s="36">
        <v>22985</v>
      </c>
      <c r="D205" s="25">
        <v>0</v>
      </c>
      <c r="E205" s="28">
        <v>0</v>
      </c>
      <c r="F205" s="4">
        <v>0</v>
      </c>
      <c r="G205" s="28">
        <v>0</v>
      </c>
      <c r="H205" s="28">
        <v>0</v>
      </c>
      <c r="I205" s="4">
        <v>0</v>
      </c>
      <c r="J205" s="28">
        <f t="shared" si="163"/>
        <v>0</v>
      </c>
      <c r="K205" s="49">
        <f t="shared" si="164"/>
        <v>0</v>
      </c>
      <c r="L205" s="39">
        <v>5476</v>
      </c>
      <c r="M205" s="40">
        <f t="shared" si="165"/>
        <v>1.7621224758786157E-3</v>
      </c>
      <c r="N205" s="1">
        <f t="shared" si="166"/>
        <v>201347.50532718844</v>
      </c>
      <c r="O205" s="43">
        <v>1122</v>
      </c>
      <c r="P205" s="43">
        <v>712.5</v>
      </c>
      <c r="Q205" s="43">
        <f t="shared" si="167"/>
        <v>1478.25</v>
      </c>
      <c r="R205" s="44">
        <f t="shared" si="168"/>
        <v>1.5781753271918034E-3</v>
      </c>
      <c r="S205" s="32">
        <f t="shared" si="169"/>
        <v>180328.93255081441</v>
      </c>
      <c r="T205" s="46">
        <f t="shared" si="170"/>
        <v>381676.43787800288</v>
      </c>
      <c r="U205" s="5">
        <f t="shared" si="171"/>
        <v>16.605457379943566</v>
      </c>
      <c r="V205" s="59">
        <v>100222179.87</v>
      </c>
      <c r="W205" s="58">
        <f t="shared" si="172"/>
        <v>5.2713902819244272</v>
      </c>
      <c r="X205" s="44">
        <f t="shared" si="173"/>
        <v>3.2340336789915096E-3</v>
      </c>
      <c r="Y205" s="100">
        <f t="shared" si="174"/>
        <v>4360.329774635632</v>
      </c>
      <c r="Z205" s="32">
        <f t="shared" si="175"/>
        <v>1755299.2834225318</v>
      </c>
      <c r="AA205" s="63">
        <v>17890873.379999999</v>
      </c>
      <c r="AB205" s="58">
        <f t="shared" si="176"/>
        <v>29.529593876092818</v>
      </c>
      <c r="AC205" s="58">
        <f t="shared" si="177"/>
        <v>5.0651098787223335E-3</v>
      </c>
      <c r="AD205" s="105">
        <f t="shared" si="178"/>
        <v>778.37169371329128</v>
      </c>
      <c r="AE205" s="5">
        <f t="shared" si="179"/>
        <v>1620527.0591983013</v>
      </c>
      <c r="AF205" s="46">
        <f t="shared" si="180"/>
        <v>3375826.3426208328</v>
      </c>
      <c r="AG205" s="67">
        <f t="shared" si="181"/>
        <v>146.87084370767164</v>
      </c>
      <c r="AH205" s="70">
        <v>2690.5329000000002</v>
      </c>
      <c r="AI205" s="40">
        <f t="shared" si="182"/>
        <v>2.8651983073042626E-3</v>
      </c>
      <c r="AJ205" s="5">
        <f t="shared" si="183"/>
        <v>491088.46878375026</v>
      </c>
      <c r="AK205" s="46">
        <f t="shared" si="184"/>
        <v>491088.46878375026</v>
      </c>
      <c r="AL205" s="5">
        <f t="shared" si="185"/>
        <v>21.365606647106819</v>
      </c>
      <c r="AM205" s="74">
        <v>2558.8611111111113</v>
      </c>
      <c r="AN205" s="44">
        <f t="shared" si="186"/>
        <v>2.8466542148399324E-3</v>
      </c>
      <c r="AO205" s="5">
        <f t="shared" si="187"/>
        <v>81315.624125269242</v>
      </c>
      <c r="AP205" s="108">
        <v>11.333333333333334</v>
      </c>
      <c r="AQ205" s="77">
        <f t="shared" si="188"/>
        <v>1.2835516629544346E-3</v>
      </c>
      <c r="AR205" s="32">
        <f t="shared" si="189"/>
        <v>109998.91685650652</v>
      </c>
      <c r="AS205" s="36">
        <v>171.66666666666666</v>
      </c>
      <c r="AT205" s="81">
        <f t="shared" si="190"/>
        <v>3.0838184858451214E-3</v>
      </c>
      <c r="AU205" s="6">
        <f t="shared" si="191"/>
        <v>352370.03528780537</v>
      </c>
      <c r="AV205" s="110">
        <v>63.138888888888886</v>
      </c>
      <c r="AW205" s="77">
        <f t="shared" si="192"/>
        <v>1.6806238049677836E-3</v>
      </c>
      <c r="AX205" s="73">
        <f t="shared" si="193"/>
        <v>192035.12534225264</v>
      </c>
      <c r="AY205" s="86">
        <v>132</v>
      </c>
      <c r="AZ205" s="77">
        <f t="shared" si="194"/>
        <v>1.4241786696876518E-3</v>
      </c>
      <c r="BA205" s="73">
        <f t="shared" si="195"/>
        <v>122050.49130254086</v>
      </c>
      <c r="BB205" s="46">
        <f t="shared" si="196"/>
        <v>857770.19291437452</v>
      </c>
      <c r="BC205" s="67">
        <f t="shared" si="197"/>
        <v>37.318694492685424</v>
      </c>
      <c r="BD205" s="93">
        <f t="shared" si="198"/>
        <v>5106361.4421969606</v>
      </c>
      <c r="BE205" s="1">
        <v>2951967</v>
      </c>
      <c r="BF205" s="1">
        <f t="shared" si="199"/>
        <v>0</v>
      </c>
      <c r="BG205" s="1">
        <f t="shared" si="200"/>
        <v>2154394.4421969606</v>
      </c>
      <c r="BH205" s="87">
        <f t="shared" si="201"/>
        <v>1.5565318133689801E-3</v>
      </c>
      <c r="BI205" s="1">
        <f t="shared" si="202"/>
        <v>-777.41123953076999</v>
      </c>
      <c r="BJ205" s="93">
        <f t="shared" si="203"/>
        <v>5105584.0309574297</v>
      </c>
      <c r="BK205" s="91">
        <v>7</v>
      </c>
      <c r="BL205" s="5">
        <f t="shared" si="204"/>
        <v>0</v>
      </c>
      <c r="BM205" s="139">
        <v>819</v>
      </c>
      <c r="BN205" s="32">
        <f t="shared" si="205"/>
        <v>0</v>
      </c>
      <c r="BO205" s="46">
        <f t="shared" si="206"/>
        <v>5105584.0309574297</v>
      </c>
      <c r="BP205" s="5">
        <f t="shared" si="207"/>
        <v>5105584.0309574297</v>
      </c>
      <c r="BQ205" s="96">
        <f t="shared" si="208"/>
        <v>1.8129946415379292E-3</v>
      </c>
      <c r="BR205" s="67">
        <f t="shared" si="209"/>
        <v>10676.666653015858</v>
      </c>
      <c r="BS205" s="97">
        <f t="shared" si="211"/>
        <v>5116261</v>
      </c>
      <c r="BT205" s="99">
        <f t="shared" si="210"/>
        <v>222.59129867304765</v>
      </c>
    </row>
    <row r="206" spans="1:72" ht="15.6" x14ac:dyDescent="0.3">
      <c r="A206" s="3" t="s">
        <v>504</v>
      </c>
      <c r="B206" s="13" t="s">
        <v>205</v>
      </c>
      <c r="C206" s="36">
        <v>39369</v>
      </c>
      <c r="D206" s="25">
        <v>0</v>
      </c>
      <c r="E206" s="28">
        <v>0</v>
      </c>
      <c r="F206" s="4">
        <v>0</v>
      </c>
      <c r="G206" s="28">
        <v>0</v>
      </c>
      <c r="H206" s="28">
        <v>0</v>
      </c>
      <c r="I206" s="4">
        <v>0</v>
      </c>
      <c r="J206" s="28">
        <f t="shared" si="163"/>
        <v>0</v>
      </c>
      <c r="K206" s="49">
        <f t="shared" si="164"/>
        <v>0</v>
      </c>
      <c r="L206" s="39">
        <v>13304</v>
      </c>
      <c r="M206" s="40">
        <f t="shared" si="165"/>
        <v>4.2810952189717135E-3</v>
      </c>
      <c r="N206" s="1">
        <f t="shared" si="166"/>
        <v>489175.89679929055</v>
      </c>
      <c r="O206" s="43">
        <v>3336</v>
      </c>
      <c r="P206" s="43">
        <v>2701</v>
      </c>
      <c r="Q206" s="43">
        <f t="shared" si="167"/>
        <v>4686.5</v>
      </c>
      <c r="R206" s="44">
        <f t="shared" si="168"/>
        <v>5.0032935368742679E-3</v>
      </c>
      <c r="S206" s="32">
        <f t="shared" si="169"/>
        <v>571697.30586801399</v>
      </c>
      <c r="T206" s="46">
        <f t="shared" si="170"/>
        <v>1060873.2026673045</v>
      </c>
      <c r="U206" s="5">
        <f t="shared" si="171"/>
        <v>26.946917693294331</v>
      </c>
      <c r="V206" s="59">
        <v>157032037.30000001</v>
      </c>
      <c r="W206" s="58">
        <f t="shared" si="172"/>
        <v>9.8700761172637463</v>
      </c>
      <c r="X206" s="44">
        <f t="shared" si="173"/>
        <v>6.0553586189386862E-3</v>
      </c>
      <c r="Y206" s="100">
        <f t="shared" si="174"/>
        <v>3988.7230384312534</v>
      </c>
      <c r="Z206" s="32">
        <f t="shared" si="175"/>
        <v>3286597.3888076609</v>
      </c>
      <c r="AA206" s="63">
        <v>38447941.950000003</v>
      </c>
      <c r="AB206" s="58">
        <f t="shared" si="176"/>
        <v>40.312122896346601</v>
      </c>
      <c r="AC206" s="58">
        <f t="shared" si="177"/>
        <v>6.9146000710786117E-3</v>
      </c>
      <c r="AD206" s="105">
        <f t="shared" si="178"/>
        <v>976.60448449287514</v>
      </c>
      <c r="AE206" s="5">
        <f t="shared" si="179"/>
        <v>2212251.4194191396</v>
      </c>
      <c r="AF206" s="46">
        <f t="shared" si="180"/>
        <v>5498848.8082268005</v>
      </c>
      <c r="AG206" s="67">
        <f t="shared" si="181"/>
        <v>139.6745868126394</v>
      </c>
      <c r="AH206" s="70">
        <v>5361.1943000000001</v>
      </c>
      <c r="AI206" s="40">
        <f t="shared" si="182"/>
        <v>5.7092350862869064E-3</v>
      </c>
      <c r="AJ206" s="5">
        <f t="shared" si="183"/>
        <v>978549.89977605175</v>
      </c>
      <c r="AK206" s="46">
        <f t="shared" si="184"/>
        <v>978549.89977605175</v>
      </c>
      <c r="AL206" s="5">
        <f t="shared" si="185"/>
        <v>24.85584850456074</v>
      </c>
      <c r="AM206" s="74">
        <v>5805.916666666667</v>
      </c>
      <c r="AN206" s="44">
        <f t="shared" si="186"/>
        <v>6.4589035639372851E-3</v>
      </c>
      <c r="AO206" s="5">
        <f t="shared" si="187"/>
        <v>184500.72781179671</v>
      </c>
      <c r="AP206" s="108">
        <v>44.666666666666664</v>
      </c>
      <c r="AQ206" s="77">
        <f t="shared" si="188"/>
        <v>5.058703612820418E-3</v>
      </c>
      <c r="AR206" s="32">
        <f t="shared" si="189"/>
        <v>433525.14290505508</v>
      </c>
      <c r="AS206" s="36">
        <v>306.33333333333331</v>
      </c>
      <c r="AT206" s="81">
        <f t="shared" si="190"/>
        <v>5.502969298042071E-3</v>
      </c>
      <c r="AU206" s="6">
        <f t="shared" si="191"/>
        <v>628792.35423202545</v>
      </c>
      <c r="AV206" s="110">
        <v>182.08333333333334</v>
      </c>
      <c r="AW206" s="77">
        <f t="shared" si="192"/>
        <v>4.8466735774587875E-3</v>
      </c>
      <c r="AX206" s="73">
        <f t="shared" si="193"/>
        <v>553801.25236184173</v>
      </c>
      <c r="AY206" s="86">
        <v>469</v>
      </c>
      <c r="AZ206" s="77">
        <f t="shared" si="194"/>
        <v>5.0601499703296108E-3</v>
      </c>
      <c r="BA206" s="73">
        <f t="shared" si="195"/>
        <v>433649.09409766406</v>
      </c>
      <c r="BB206" s="46">
        <f t="shared" si="196"/>
        <v>2234268.5714083831</v>
      </c>
      <c r="BC206" s="67">
        <f t="shared" si="197"/>
        <v>56.751976717935001</v>
      </c>
      <c r="BD206" s="93">
        <f t="shared" si="198"/>
        <v>9772540.4820785392</v>
      </c>
      <c r="BE206" s="1">
        <v>5295350</v>
      </c>
      <c r="BF206" s="1">
        <f t="shared" si="199"/>
        <v>0</v>
      </c>
      <c r="BG206" s="1">
        <f t="shared" si="200"/>
        <v>4477190.4820785392</v>
      </c>
      <c r="BH206" s="87">
        <f t="shared" si="201"/>
        <v>3.2347323606913263E-3</v>
      </c>
      <c r="BI206" s="1">
        <f t="shared" si="202"/>
        <v>-1615.5900396487541</v>
      </c>
      <c r="BJ206" s="93">
        <f t="shared" si="203"/>
        <v>9770924.8920388911</v>
      </c>
      <c r="BK206" s="91">
        <v>7.5</v>
      </c>
      <c r="BL206" s="5">
        <f t="shared" si="204"/>
        <v>0</v>
      </c>
      <c r="BM206" s="139">
        <v>866</v>
      </c>
      <c r="BN206" s="32">
        <f t="shared" si="205"/>
        <v>0</v>
      </c>
      <c r="BO206" s="46">
        <f t="shared" si="206"/>
        <v>9770924.8920388911</v>
      </c>
      <c r="BP206" s="5">
        <f t="shared" si="207"/>
        <v>9770924.8920388911</v>
      </c>
      <c r="BQ206" s="96">
        <f t="shared" si="208"/>
        <v>3.4696587823693356E-3</v>
      </c>
      <c r="BR206" s="67">
        <f t="shared" si="209"/>
        <v>20432.708056788426</v>
      </c>
      <c r="BS206" s="97">
        <f t="shared" si="211"/>
        <v>9791358</v>
      </c>
      <c r="BT206" s="99">
        <f t="shared" si="210"/>
        <v>248.70730778023318</v>
      </c>
    </row>
    <row r="207" spans="1:72" ht="15.6" x14ac:dyDescent="0.3">
      <c r="A207" s="2" t="s">
        <v>359</v>
      </c>
      <c r="B207" s="13" t="s">
        <v>60</v>
      </c>
      <c r="C207" s="36">
        <v>12600</v>
      </c>
      <c r="D207" s="25">
        <v>0</v>
      </c>
      <c r="E207" s="28">
        <v>0</v>
      </c>
      <c r="F207" s="4">
        <v>0</v>
      </c>
      <c r="G207" s="28">
        <v>0</v>
      </c>
      <c r="H207" s="28">
        <v>0</v>
      </c>
      <c r="I207" s="4">
        <v>0</v>
      </c>
      <c r="J207" s="28">
        <f t="shared" si="163"/>
        <v>0</v>
      </c>
      <c r="K207" s="49">
        <f t="shared" si="164"/>
        <v>0</v>
      </c>
      <c r="L207" s="39">
        <v>8451</v>
      </c>
      <c r="M207" s="40">
        <f t="shared" si="165"/>
        <v>2.7194479626826478E-3</v>
      </c>
      <c r="N207" s="1">
        <f t="shared" si="166"/>
        <v>310735.53095691552</v>
      </c>
      <c r="O207" s="43">
        <v>0</v>
      </c>
      <c r="P207" s="43">
        <v>40</v>
      </c>
      <c r="Q207" s="43">
        <f t="shared" si="167"/>
        <v>20</v>
      </c>
      <c r="R207" s="44">
        <f t="shared" si="168"/>
        <v>2.1351940838042327E-5</v>
      </c>
      <c r="S207" s="32">
        <f t="shared" si="169"/>
        <v>2439.7623209986732</v>
      </c>
      <c r="T207" s="46">
        <f t="shared" si="170"/>
        <v>313175.29327791417</v>
      </c>
      <c r="U207" s="5">
        <f t="shared" si="171"/>
        <v>24.855182006183664</v>
      </c>
      <c r="V207" s="59">
        <v>52157049.999999993</v>
      </c>
      <c r="W207" s="58">
        <f t="shared" si="172"/>
        <v>3.0438838086126423</v>
      </c>
      <c r="X207" s="44">
        <f t="shared" si="173"/>
        <v>1.8674433546962631E-3</v>
      </c>
      <c r="Y207" s="100">
        <f t="shared" si="174"/>
        <v>4139.4484126984125</v>
      </c>
      <c r="Z207" s="32">
        <f t="shared" si="175"/>
        <v>1013570.7626126813</v>
      </c>
      <c r="AA207" s="63">
        <v>20573375.408999998</v>
      </c>
      <c r="AB207" s="58">
        <f t="shared" si="176"/>
        <v>7.7167697008313514</v>
      </c>
      <c r="AC207" s="58">
        <f t="shared" si="177"/>
        <v>1.3236310193602207E-3</v>
      </c>
      <c r="AD207" s="105">
        <f t="shared" si="178"/>
        <v>1632.807572142857</v>
      </c>
      <c r="AE207" s="5">
        <f t="shared" si="179"/>
        <v>423481.41197847744</v>
      </c>
      <c r="AF207" s="46">
        <f t="shared" si="180"/>
        <v>1437052.1745911587</v>
      </c>
      <c r="AG207" s="67">
        <f t="shared" si="181"/>
        <v>114.05175988818721</v>
      </c>
      <c r="AH207" s="70">
        <v>1202.7673</v>
      </c>
      <c r="AI207" s="40">
        <f t="shared" si="182"/>
        <v>1.2808491700811084E-3</v>
      </c>
      <c r="AJ207" s="5">
        <f t="shared" si="183"/>
        <v>219534.63258530141</v>
      </c>
      <c r="AK207" s="46">
        <f t="shared" si="184"/>
        <v>219534.63258530141</v>
      </c>
      <c r="AL207" s="5">
        <f t="shared" si="185"/>
        <v>17.423383538515985</v>
      </c>
      <c r="AM207" s="74">
        <v>1415.1666666666667</v>
      </c>
      <c r="AN207" s="44">
        <f t="shared" si="186"/>
        <v>1.5743293525682562E-3</v>
      </c>
      <c r="AO207" s="5">
        <f t="shared" si="187"/>
        <v>44971.241401730011</v>
      </c>
      <c r="AP207" s="108">
        <v>6</v>
      </c>
      <c r="AQ207" s="77">
        <f t="shared" si="188"/>
        <v>6.7952735097587713E-4</v>
      </c>
      <c r="AR207" s="32">
        <f t="shared" si="189"/>
        <v>58234.720688738744</v>
      </c>
      <c r="AS207" s="36">
        <v>99.833333333333329</v>
      </c>
      <c r="AT207" s="81">
        <f t="shared" si="190"/>
        <v>1.7934051194380852E-3</v>
      </c>
      <c r="AU207" s="6">
        <f t="shared" si="191"/>
        <v>204921.99139552951</v>
      </c>
      <c r="AV207" s="110">
        <v>51.833333333333336</v>
      </c>
      <c r="AW207" s="77">
        <f t="shared" si="192"/>
        <v>1.3796938055740803E-3</v>
      </c>
      <c r="AX207" s="73">
        <f t="shared" si="193"/>
        <v>157649.60135884007</v>
      </c>
      <c r="AY207" s="86">
        <v>125</v>
      </c>
      <c r="AZ207" s="77">
        <f t="shared" si="194"/>
        <v>1.3486540432648218E-3</v>
      </c>
      <c r="BA207" s="73">
        <f t="shared" si="195"/>
        <v>115578.11676376975</v>
      </c>
      <c r="BB207" s="46">
        <f t="shared" si="196"/>
        <v>581355.6716086081</v>
      </c>
      <c r="BC207" s="67">
        <f t="shared" si="197"/>
        <v>46.1393390165562</v>
      </c>
      <c r="BD207" s="93">
        <f t="shared" si="198"/>
        <v>2551117.7720629824</v>
      </c>
      <c r="BE207" s="1">
        <v>1227132</v>
      </c>
      <c r="BF207" s="1">
        <f t="shared" si="199"/>
        <v>0</v>
      </c>
      <c r="BG207" s="1">
        <f t="shared" si="200"/>
        <v>1323985.7720629824</v>
      </c>
      <c r="BH207" s="87">
        <f t="shared" si="201"/>
        <v>9.5656855323223908E-4</v>
      </c>
      <c r="BI207" s="1">
        <f t="shared" si="202"/>
        <v>-477.75903985853625</v>
      </c>
      <c r="BJ207" s="93">
        <f t="shared" si="203"/>
        <v>2550640.0130231241</v>
      </c>
      <c r="BK207" s="91">
        <v>6</v>
      </c>
      <c r="BL207" s="5">
        <f t="shared" si="204"/>
        <v>0</v>
      </c>
      <c r="BM207" s="139">
        <v>630</v>
      </c>
      <c r="BN207" s="32">
        <f t="shared" si="205"/>
        <v>0</v>
      </c>
      <c r="BO207" s="46">
        <f t="shared" si="206"/>
        <v>2550640.0130231241</v>
      </c>
      <c r="BP207" s="5">
        <f t="shared" si="207"/>
        <v>2550640.0130231241</v>
      </c>
      <c r="BQ207" s="96">
        <f t="shared" si="208"/>
        <v>9.0573314395845565E-4</v>
      </c>
      <c r="BR207" s="67">
        <f t="shared" si="209"/>
        <v>5333.8331140512346</v>
      </c>
      <c r="BS207" s="97">
        <f t="shared" si="211"/>
        <v>2555974</v>
      </c>
      <c r="BT207" s="99">
        <f t="shared" si="210"/>
        <v>202.85507936507938</v>
      </c>
    </row>
    <row r="208" spans="1:72" ht="15.6" x14ac:dyDescent="0.3">
      <c r="A208" s="2" t="s">
        <v>473</v>
      </c>
      <c r="B208" s="13" t="s">
        <v>174</v>
      </c>
      <c r="C208" s="36">
        <v>71755</v>
      </c>
      <c r="D208" s="25">
        <v>0</v>
      </c>
      <c r="E208" s="28">
        <f>C208/($C$7+$C$147+$C$98+$C$81+$C$186+$C$208+$C$231+$C$247+$C$265)*$E$6</f>
        <v>16675867.739633001</v>
      </c>
      <c r="F208" s="4">
        <v>0</v>
      </c>
      <c r="G208" s="28">
        <v>0</v>
      </c>
      <c r="H208" s="28">
        <v>0</v>
      </c>
      <c r="I208" s="4">
        <f>C208/($C$37+$C$50+$C$52+$C$55+$C$56+$C$139+$C$141+$C$196+$C$204+$C$208)*$I$6</f>
        <v>6044741.7423639214</v>
      </c>
      <c r="J208" s="28">
        <f t="shared" si="163"/>
        <v>22720609.481996924</v>
      </c>
      <c r="K208" s="49">
        <f t="shared" si="164"/>
        <v>316.64148117896906</v>
      </c>
      <c r="L208" s="39">
        <v>35709</v>
      </c>
      <c r="M208" s="40">
        <f t="shared" si="165"/>
        <v>1.1490801952364771E-2</v>
      </c>
      <c r="N208" s="1">
        <f t="shared" si="166"/>
        <v>1312987.2293149326</v>
      </c>
      <c r="O208" s="43">
        <v>6286</v>
      </c>
      <c r="P208" s="43">
        <v>6666.5</v>
      </c>
      <c r="Q208" s="43">
        <f t="shared" si="167"/>
        <v>9619.25</v>
      </c>
      <c r="R208" s="44">
        <f t="shared" si="168"/>
        <v>1.0269482845316933E-2</v>
      </c>
      <c r="S208" s="32">
        <f t="shared" si="169"/>
        <v>1173434.1853133242</v>
      </c>
      <c r="T208" s="46">
        <f t="shared" si="170"/>
        <v>2486421.414628257</v>
      </c>
      <c r="U208" s="5">
        <f t="shared" si="171"/>
        <v>34.651542256682561</v>
      </c>
      <c r="V208" s="57">
        <v>250167936.4600001</v>
      </c>
      <c r="W208" s="58">
        <f t="shared" si="172"/>
        <v>20.581294700902845</v>
      </c>
      <c r="X208" s="44">
        <f t="shared" si="173"/>
        <v>1.26267638441049E-2</v>
      </c>
      <c r="Y208" s="100">
        <f t="shared" si="174"/>
        <v>3486.4181793603248</v>
      </c>
      <c r="Z208" s="32">
        <f t="shared" si="175"/>
        <v>6853283.461913215</v>
      </c>
      <c r="AA208" s="63">
        <v>112023332.01899999</v>
      </c>
      <c r="AB208" s="58">
        <f t="shared" si="176"/>
        <v>45.961675413535531</v>
      </c>
      <c r="AC208" s="58">
        <f t="shared" si="177"/>
        <v>7.8836484225475248E-3</v>
      </c>
      <c r="AD208" s="105">
        <f t="shared" si="178"/>
        <v>1561.1920008222423</v>
      </c>
      <c r="AE208" s="5">
        <f t="shared" si="179"/>
        <v>2522287.9463311685</v>
      </c>
      <c r="AF208" s="46">
        <f t="shared" si="180"/>
        <v>9375571.4082443826</v>
      </c>
      <c r="AG208" s="67">
        <f t="shared" si="181"/>
        <v>130.66087949612407</v>
      </c>
      <c r="AH208" s="70">
        <v>1218.5798</v>
      </c>
      <c r="AI208" s="40">
        <f t="shared" si="182"/>
        <v>1.2976881941399664E-3</v>
      </c>
      <c r="AJ208" s="5">
        <f t="shared" si="183"/>
        <v>222420.80298397713</v>
      </c>
      <c r="AK208" s="46">
        <f t="shared" si="184"/>
        <v>222420.80298397713</v>
      </c>
      <c r="AL208" s="5">
        <f t="shared" si="185"/>
        <v>3.0997254962577818</v>
      </c>
      <c r="AM208" s="74">
        <v>15232.527777777777</v>
      </c>
      <c r="AN208" s="44">
        <f t="shared" si="186"/>
        <v>1.6945718238864822E-2</v>
      </c>
      <c r="AO208" s="5">
        <f t="shared" si="187"/>
        <v>484060.07574113942</v>
      </c>
      <c r="AP208" s="108">
        <v>180.66666666666666</v>
      </c>
      <c r="AQ208" s="77">
        <f t="shared" si="188"/>
        <v>2.0461323568273633E-2</v>
      </c>
      <c r="AR208" s="32">
        <f t="shared" si="189"/>
        <v>1753512.1451831332</v>
      </c>
      <c r="AS208" s="36">
        <v>1096.0833333333333</v>
      </c>
      <c r="AT208" s="81">
        <f t="shared" si="190"/>
        <v>1.9690031332194602E-2</v>
      </c>
      <c r="AU208" s="6">
        <f t="shared" si="191"/>
        <v>2249865.5699711181</v>
      </c>
      <c r="AV208" s="110">
        <v>1183.4722222222222</v>
      </c>
      <c r="AW208" s="77">
        <f t="shared" si="192"/>
        <v>3.1501529789112373E-2</v>
      </c>
      <c r="AX208" s="73">
        <f t="shared" si="193"/>
        <v>3599496.9270596891</v>
      </c>
      <c r="AY208" s="86">
        <v>2205</v>
      </c>
      <c r="AZ208" s="77">
        <f t="shared" si="194"/>
        <v>2.3790257323191455E-2</v>
      </c>
      <c r="BA208" s="73">
        <f t="shared" si="195"/>
        <v>2038797.9797128984</v>
      </c>
      <c r="BB208" s="46">
        <f t="shared" si="196"/>
        <v>10125732.697667979</v>
      </c>
      <c r="BC208" s="67">
        <f t="shared" si="197"/>
        <v>141.11536056954887</v>
      </c>
      <c r="BD208" s="93">
        <f t="shared" si="198"/>
        <v>44930755.805521518</v>
      </c>
      <c r="BE208" s="1">
        <v>22896029</v>
      </c>
      <c r="BF208" s="1">
        <f t="shared" si="199"/>
        <v>0</v>
      </c>
      <c r="BG208" s="1">
        <f t="shared" si="200"/>
        <v>22034726.805521518</v>
      </c>
      <c r="BH208" s="87">
        <f t="shared" si="201"/>
        <v>1.5919904266329745E-2</v>
      </c>
      <c r="BI208" s="1">
        <f t="shared" si="202"/>
        <v>-7951.2107639554952</v>
      </c>
      <c r="BJ208" s="93">
        <f t="shared" si="203"/>
        <v>44922804.594757564</v>
      </c>
      <c r="BK208" s="91">
        <v>6.5</v>
      </c>
      <c r="BL208" s="5">
        <f t="shared" si="204"/>
        <v>0</v>
      </c>
      <c r="BM208" s="139">
        <v>1259.45</v>
      </c>
      <c r="BN208" s="32">
        <f t="shared" si="205"/>
        <v>0</v>
      </c>
      <c r="BO208" s="46">
        <f t="shared" si="206"/>
        <v>44922804.594757564</v>
      </c>
      <c r="BP208" s="5">
        <f t="shared" si="207"/>
        <v>44922804.594757564</v>
      </c>
      <c r="BQ208" s="96">
        <f t="shared" si="208"/>
        <v>1.5952103328299921E-2</v>
      </c>
      <c r="BR208" s="67">
        <f t="shared" si="209"/>
        <v>93941.419212495734</v>
      </c>
      <c r="BS208" s="97">
        <f t="shared" si="211"/>
        <v>45016746</v>
      </c>
      <c r="BT208" s="99">
        <f t="shared" si="210"/>
        <v>627.36737509581212</v>
      </c>
    </row>
    <row r="209" spans="1:72" ht="15.6" x14ac:dyDescent="0.3">
      <c r="A209" s="2" t="s">
        <v>534</v>
      </c>
      <c r="B209" s="13" t="s">
        <v>237</v>
      </c>
      <c r="C209" s="36">
        <v>13740</v>
      </c>
      <c r="D209" s="25">
        <v>0</v>
      </c>
      <c r="E209" s="28">
        <v>0</v>
      </c>
      <c r="F209" s="4">
        <v>0</v>
      </c>
      <c r="G209" s="28">
        <v>0</v>
      </c>
      <c r="H209" s="28">
        <v>0</v>
      </c>
      <c r="I209" s="4">
        <v>0</v>
      </c>
      <c r="J209" s="28">
        <f t="shared" si="163"/>
        <v>0</v>
      </c>
      <c r="K209" s="49">
        <f t="shared" si="164"/>
        <v>0</v>
      </c>
      <c r="L209" s="39">
        <v>3637</v>
      </c>
      <c r="M209" s="40">
        <f t="shared" si="165"/>
        <v>1.1703505194979045E-3</v>
      </c>
      <c r="N209" s="1">
        <f t="shared" si="166"/>
        <v>133729.1594001067</v>
      </c>
      <c r="O209" s="43">
        <v>0</v>
      </c>
      <c r="P209" s="43">
        <v>208.5</v>
      </c>
      <c r="Q209" s="43">
        <f t="shared" si="167"/>
        <v>104.25</v>
      </c>
      <c r="R209" s="44">
        <f t="shared" si="168"/>
        <v>1.1129699161829563E-4</v>
      </c>
      <c r="S209" s="32">
        <f t="shared" si="169"/>
        <v>12717.261098205583</v>
      </c>
      <c r="T209" s="46">
        <f t="shared" si="170"/>
        <v>146446.42049831228</v>
      </c>
      <c r="U209" s="5">
        <f t="shared" si="171"/>
        <v>10.658400327388085</v>
      </c>
      <c r="V209" s="59">
        <v>73451770.700000018</v>
      </c>
      <c r="W209" s="58">
        <f t="shared" si="172"/>
        <v>2.5702253084009037</v>
      </c>
      <c r="X209" s="44">
        <f t="shared" si="173"/>
        <v>1.5768506533214476E-3</v>
      </c>
      <c r="Y209" s="100">
        <f t="shared" si="174"/>
        <v>5345.8348398835533</v>
      </c>
      <c r="Z209" s="32">
        <f t="shared" si="175"/>
        <v>855849.10256797448</v>
      </c>
      <c r="AA209" s="63">
        <v>10534283.198999999</v>
      </c>
      <c r="AB209" s="58">
        <f t="shared" si="176"/>
        <v>17.921257330344154</v>
      </c>
      <c r="AC209" s="58">
        <f t="shared" si="177"/>
        <v>3.073971756060662E-3</v>
      </c>
      <c r="AD209" s="105">
        <f t="shared" si="178"/>
        <v>766.6872779475982</v>
      </c>
      <c r="AE209" s="5">
        <f t="shared" si="179"/>
        <v>983483.97748168639</v>
      </c>
      <c r="AF209" s="46">
        <f t="shared" si="180"/>
        <v>1839333.080049661</v>
      </c>
      <c r="AG209" s="67">
        <f t="shared" si="181"/>
        <v>133.86703639371623</v>
      </c>
      <c r="AH209" s="70">
        <v>3237.8123999999998</v>
      </c>
      <c r="AI209" s="40">
        <f t="shared" si="182"/>
        <v>3.4480063811331767E-3</v>
      </c>
      <c r="AJ209" s="5">
        <f t="shared" si="183"/>
        <v>590980.44618783123</v>
      </c>
      <c r="AK209" s="46">
        <f t="shared" si="184"/>
        <v>590980.44618783123</v>
      </c>
      <c r="AL209" s="5">
        <f t="shared" si="185"/>
        <v>43.011677306246817</v>
      </c>
      <c r="AM209" s="74">
        <v>1075.4444444444443</v>
      </c>
      <c r="AN209" s="44">
        <f t="shared" si="186"/>
        <v>1.1963988382607585E-3</v>
      </c>
      <c r="AO209" s="5">
        <f t="shared" si="187"/>
        <v>34175.530603175503</v>
      </c>
      <c r="AP209" s="108">
        <v>4</v>
      </c>
      <c r="AQ209" s="77">
        <f t="shared" si="188"/>
        <v>4.5301823398391809E-4</v>
      </c>
      <c r="AR209" s="32">
        <f t="shared" si="189"/>
        <v>38823.147125825832</v>
      </c>
      <c r="AS209" s="36">
        <v>50.833333333333336</v>
      </c>
      <c r="AT209" s="81">
        <f t="shared" si="190"/>
        <v>9.1316955163374966E-4</v>
      </c>
      <c r="AU209" s="6">
        <f t="shared" si="191"/>
        <v>104342.58326483559</v>
      </c>
      <c r="AV209" s="110">
        <v>19.555555555555557</v>
      </c>
      <c r="AW209" s="77">
        <f t="shared" si="192"/>
        <v>5.2052756651883847E-4</v>
      </c>
      <c r="AX209" s="73">
        <f t="shared" si="193"/>
        <v>59477.663106443411</v>
      </c>
      <c r="AY209" s="86">
        <v>50</v>
      </c>
      <c r="AZ209" s="77">
        <f t="shared" si="194"/>
        <v>5.3946161730592868E-4</v>
      </c>
      <c r="BA209" s="73">
        <f t="shared" si="195"/>
        <v>46231.246705507896</v>
      </c>
      <c r="BB209" s="46">
        <f t="shared" si="196"/>
        <v>283050.17080578825</v>
      </c>
      <c r="BC209" s="67">
        <f t="shared" si="197"/>
        <v>20.600449112502783</v>
      </c>
      <c r="BD209" s="93">
        <f t="shared" si="198"/>
        <v>2859810.1175415926</v>
      </c>
      <c r="BE209" s="1">
        <v>1787712</v>
      </c>
      <c r="BF209" s="1">
        <f t="shared" si="199"/>
        <v>0</v>
      </c>
      <c r="BG209" s="1">
        <f t="shared" si="200"/>
        <v>1072098.1175415926</v>
      </c>
      <c r="BH209" s="87">
        <f t="shared" si="201"/>
        <v>7.7458184737273989E-4</v>
      </c>
      <c r="BI209" s="1">
        <f t="shared" si="202"/>
        <v>-386.86561296857326</v>
      </c>
      <c r="BJ209" s="93">
        <f t="shared" si="203"/>
        <v>2859423.2519286238</v>
      </c>
      <c r="BK209" s="91">
        <v>7.8</v>
      </c>
      <c r="BL209" s="5">
        <f t="shared" si="204"/>
        <v>0</v>
      </c>
      <c r="BM209" s="139">
        <v>950</v>
      </c>
      <c r="BN209" s="32">
        <f t="shared" si="205"/>
        <v>0</v>
      </c>
      <c r="BO209" s="46">
        <f t="shared" si="206"/>
        <v>2859423.2519286238</v>
      </c>
      <c r="BP209" s="5">
        <f t="shared" si="207"/>
        <v>2859423.2519286238</v>
      </c>
      <c r="BQ209" s="96">
        <f t="shared" si="208"/>
        <v>1.0153821780626727E-3</v>
      </c>
      <c r="BR209" s="67">
        <f t="shared" si="209"/>
        <v>5979.5527202398225</v>
      </c>
      <c r="BS209" s="97">
        <f t="shared" si="211"/>
        <v>2865403</v>
      </c>
      <c r="BT209" s="99">
        <f t="shared" si="210"/>
        <v>208.54461426491994</v>
      </c>
    </row>
    <row r="210" spans="1:72" ht="15.6" x14ac:dyDescent="0.3">
      <c r="A210" s="3" t="s">
        <v>439</v>
      </c>
      <c r="B210" s="13" t="s">
        <v>140</v>
      </c>
      <c r="C210" s="36">
        <v>23832</v>
      </c>
      <c r="D210" s="25">
        <v>0</v>
      </c>
      <c r="E210" s="28">
        <v>0</v>
      </c>
      <c r="F210" s="4">
        <v>0</v>
      </c>
      <c r="G210" s="28">
        <v>0</v>
      </c>
      <c r="H210" s="28">
        <v>0</v>
      </c>
      <c r="I210" s="4">
        <v>0</v>
      </c>
      <c r="J210" s="28">
        <f t="shared" si="163"/>
        <v>0</v>
      </c>
      <c r="K210" s="49">
        <f t="shared" si="164"/>
        <v>0</v>
      </c>
      <c r="L210" s="39">
        <v>9922</v>
      </c>
      <c r="M210" s="40">
        <f t="shared" si="165"/>
        <v>3.1928011697712972E-3</v>
      </c>
      <c r="N210" s="1">
        <f t="shared" si="166"/>
        <v>364822.8538817318</v>
      </c>
      <c r="O210" s="43">
        <v>100</v>
      </c>
      <c r="P210" s="43">
        <v>672</v>
      </c>
      <c r="Q210" s="43">
        <f t="shared" si="167"/>
        <v>436</v>
      </c>
      <c r="R210" s="44">
        <f t="shared" si="168"/>
        <v>4.6547231026932269E-4</v>
      </c>
      <c r="S210" s="32">
        <f t="shared" si="169"/>
        <v>53186.818597771067</v>
      </c>
      <c r="T210" s="46">
        <f t="shared" si="170"/>
        <v>418009.67247950286</v>
      </c>
      <c r="U210" s="5">
        <f t="shared" si="171"/>
        <v>17.539848627035198</v>
      </c>
      <c r="V210" s="59">
        <v>106797307.16</v>
      </c>
      <c r="W210" s="58">
        <f t="shared" si="172"/>
        <v>5.3181511697583899</v>
      </c>
      <c r="X210" s="44">
        <f t="shared" si="173"/>
        <v>3.2627218007253785E-3</v>
      </c>
      <c r="Y210" s="100">
        <f t="shared" si="174"/>
        <v>4481.2565944947964</v>
      </c>
      <c r="Z210" s="32">
        <f t="shared" si="175"/>
        <v>1770870.0054744745</v>
      </c>
      <c r="AA210" s="63">
        <v>24086993.408999998</v>
      </c>
      <c r="AB210" s="58">
        <f t="shared" si="176"/>
        <v>23.579706041177506</v>
      </c>
      <c r="AC210" s="58">
        <f t="shared" si="177"/>
        <v>4.0445460410896668E-3</v>
      </c>
      <c r="AD210" s="105">
        <f t="shared" si="178"/>
        <v>1010.6996227341389</v>
      </c>
      <c r="AE210" s="5">
        <f t="shared" si="179"/>
        <v>1294008.7103130093</v>
      </c>
      <c r="AF210" s="46">
        <f t="shared" si="180"/>
        <v>3064878.7157874838</v>
      </c>
      <c r="AG210" s="67">
        <f t="shared" si="181"/>
        <v>128.60350435496323</v>
      </c>
      <c r="AH210" s="70">
        <v>5901.9853000000003</v>
      </c>
      <c r="AI210" s="40">
        <f t="shared" si="182"/>
        <v>6.2851334363146572E-3</v>
      </c>
      <c r="AJ210" s="5">
        <f t="shared" si="183"/>
        <v>1077257.5662468958</v>
      </c>
      <c r="AK210" s="46">
        <f t="shared" si="184"/>
        <v>1077257.5662468958</v>
      </c>
      <c r="AL210" s="5">
        <f t="shared" si="185"/>
        <v>45.202146955643499</v>
      </c>
      <c r="AM210" s="74">
        <v>2430.6944444444443</v>
      </c>
      <c r="AN210" s="44">
        <f t="shared" si="186"/>
        <v>2.7040727436204071E-3</v>
      </c>
      <c r="AO210" s="5">
        <f t="shared" si="187"/>
        <v>77242.736993255297</v>
      </c>
      <c r="AP210" s="108">
        <v>13.333333333333334</v>
      </c>
      <c r="AQ210" s="77">
        <f t="shared" si="188"/>
        <v>1.5100607799463936E-3</v>
      </c>
      <c r="AR210" s="32">
        <f t="shared" si="189"/>
        <v>129410.49041941944</v>
      </c>
      <c r="AS210" s="36">
        <v>82.416666666666671</v>
      </c>
      <c r="AT210" s="81">
        <f t="shared" si="190"/>
        <v>1.4805322730586531E-3</v>
      </c>
      <c r="AU210" s="6">
        <f t="shared" si="191"/>
        <v>169171.82762118423</v>
      </c>
      <c r="AV210" s="110">
        <v>43.305555555555557</v>
      </c>
      <c r="AW210" s="77">
        <f t="shared" si="192"/>
        <v>1.1527023809699845E-3</v>
      </c>
      <c r="AX210" s="73">
        <f t="shared" si="193"/>
        <v>131712.60906668362</v>
      </c>
      <c r="AY210" s="86">
        <v>74</v>
      </c>
      <c r="AZ210" s="77">
        <f t="shared" si="194"/>
        <v>7.9840319361277441E-4</v>
      </c>
      <c r="BA210" s="73">
        <f t="shared" si="195"/>
        <v>68422.245124151683</v>
      </c>
      <c r="BB210" s="46">
        <f t="shared" si="196"/>
        <v>575959.90922469425</v>
      </c>
      <c r="BC210" s="67">
        <f t="shared" si="197"/>
        <v>24.167502065487337</v>
      </c>
      <c r="BD210" s="93">
        <f t="shared" si="198"/>
        <v>5136105.8637385769</v>
      </c>
      <c r="BE210" s="1">
        <v>2952150</v>
      </c>
      <c r="BF210" s="1">
        <f t="shared" si="199"/>
        <v>0</v>
      </c>
      <c r="BG210" s="1">
        <f t="shared" si="200"/>
        <v>2183955.8637385769</v>
      </c>
      <c r="BH210" s="87">
        <f t="shared" si="201"/>
        <v>1.5778896910986565E-3</v>
      </c>
      <c r="BI210" s="1">
        <f t="shared" si="202"/>
        <v>-788.07845112064217</v>
      </c>
      <c r="BJ210" s="93">
        <f t="shared" si="203"/>
        <v>5135317.7852874566</v>
      </c>
      <c r="BK210" s="91">
        <v>8</v>
      </c>
      <c r="BL210" s="5">
        <f t="shared" si="204"/>
        <v>0</v>
      </c>
      <c r="BM210" s="139">
        <v>945</v>
      </c>
      <c r="BN210" s="32">
        <f t="shared" si="205"/>
        <v>0</v>
      </c>
      <c r="BO210" s="46">
        <f t="shared" si="206"/>
        <v>5135317.7852874566</v>
      </c>
      <c r="BP210" s="5">
        <f t="shared" si="207"/>
        <v>5135317.7852874566</v>
      </c>
      <c r="BQ210" s="96">
        <f t="shared" si="208"/>
        <v>1.8235531079046135E-3</v>
      </c>
      <c r="BR210" s="67">
        <f t="shared" si="209"/>
        <v>10738.84511906391</v>
      </c>
      <c r="BS210" s="97">
        <f t="shared" si="211"/>
        <v>5146057</v>
      </c>
      <c r="BT210" s="99">
        <f t="shared" si="210"/>
        <v>215.93055555555554</v>
      </c>
    </row>
    <row r="211" spans="1:72" ht="15.6" x14ac:dyDescent="0.3">
      <c r="A211" s="3" t="s">
        <v>486</v>
      </c>
      <c r="B211" s="13" t="s">
        <v>187</v>
      </c>
      <c r="C211" s="36">
        <v>7943</v>
      </c>
      <c r="D211" s="25">
        <v>0</v>
      </c>
      <c r="E211" s="28">
        <v>0</v>
      </c>
      <c r="F211" s="4">
        <v>0</v>
      </c>
      <c r="G211" s="28">
        <v>0</v>
      </c>
      <c r="H211" s="28">
        <v>0</v>
      </c>
      <c r="I211" s="4">
        <v>0</v>
      </c>
      <c r="J211" s="28">
        <f t="shared" si="163"/>
        <v>0</v>
      </c>
      <c r="K211" s="49">
        <f t="shared" si="164"/>
        <v>0</v>
      </c>
      <c r="L211" s="39">
        <v>3531</v>
      </c>
      <c r="M211" s="40">
        <f t="shared" si="165"/>
        <v>1.136240771060517E-3</v>
      </c>
      <c r="N211" s="1">
        <f t="shared" si="166"/>
        <v>129831.63647010633</v>
      </c>
      <c r="O211" s="43">
        <v>0</v>
      </c>
      <c r="P211" s="43">
        <v>201.5</v>
      </c>
      <c r="Q211" s="43">
        <f t="shared" si="167"/>
        <v>100.75</v>
      </c>
      <c r="R211" s="44">
        <f t="shared" si="168"/>
        <v>1.0756040197163822E-4</v>
      </c>
      <c r="S211" s="32">
        <f t="shared" si="169"/>
        <v>12290.302692030815</v>
      </c>
      <c r="T211" s="46">
        <f t="shared" si="170"/>
        <v>142121.93916213713</v>
      </c>
      <c r="U211" s="5">
        <f t="shared" si="171"/>
        <v>17.892728082857502</v>
      </c>
      <c r="V211" s="59">
        <v>28367919.019999996</v>
      </c>
      <c r="W211" s="58">
        <f t="shared" si="172"/>
        <v>2.224035148842582</v>
      </c>
      <c r="X211" s="44">
        <f t="shared" si="173"/>
        <v>1.3644606431971493E-3</v>
      </c>
      <c r="Y211" s="100">
        <f t="shared" si="174"/>
        <v>3571.43636157623</v>
      </c>
      <c r="Z211" s="32">
        <f t="shared" si="175"/>
        <v>740572.61828178097</v>
      </c>
      <c r="AA211" s="63">
        <v>8586758.8890000004</v>
      </c>
      <c r="AB211" s="58">
        <f t="shared" si="176"/>
        <v>7.3475044327636292</v>
      </c>
      <c r="AC211" s="58">
        <f t="shared" si="177"/>
        <v>1.2602922154130007E-3</v>
      </c>
      <c r="AD211" s="105">
        <f t="shared" si="178"/>
        <v>1081.0473233035377</v>
      </c>
      <c r="AE211" s="5">
        <f t="shared" si="179"/>
        <v>403216.84750675515</v>
      </c>
      <c r="AF211" s="46">
        <f t="shared" si="180"/>
        <v>1143789.4657885362</v>
      </c>
      <c r="AG211" s="67">
        <f t="shared" si="181"/>
        <v>143.99968095033819</v>
      </c>
      <c r="AH211" s="70">
        <v>1008.3844</v>
      </c>
      <c r="AI211" s="40">
        <f t="shared" si="182"/>
        <v>1.0738472203748277E-3</v>
      </c>
      <c r="AJ211" s="5">
        <f t="shared" si="183"/>
        <v>184054.96953463039</v>
      </c>
      <c r="AK211" s="46">
        <f t="shared" si="184"/>
        <v>184054.96953463039</v>
      </c>
      <c r="AL211" s="5">
        <f t="shared" si="185"/>
        <v>23.171971488685685</v>
      </c>
      <c r="AM211" s="74">
        <v>895.25</v>
      </c>
      <c r="AN211" s="44">
        <f t="shared" si="186"/>
        <v>9.9593806587214566E-4</v>
      </c>
      <c r="AO211" s="5">
        <f t="shared" si="187"/>
        <v>28449.301989093485</v>
      </c>
      <c r="AP211" s="108">
        <v>6.333333333333333</v>
      </c>
      <c r="AQ211" s="77">
        <f t="shared" si="188"/>
        <v>7.1727887047453687E-4</v>
      </c>
      <c r="AR211" s="32">
        <f t="shared" si="189"/>
        <v>61469.982949224221</v>
      </c>
      <c r="AS211" s="36">
        <v>58.916666666666664</v>
      </c>
      <c r="AT211" s="81">
        <f t="shared" si="190"/>
        <v>1.0583784803361654E-3</v>
      </c>
      <c r="AU211" s="6">
        <f t="shared" si="191"/>
        <v>120934.76453809629</v>
      </c>
      <c r="AV211" s="110">
        <v>12.75</v>
      </c>
      <c r="AW211" s="77">
        <f t="shared" si="192"/>
        <v>3.3937805828429952E-4</v>
      </c>
      <c r="AX211" s="73">
        <f t="shared" si="193"/>
        <v>38778.760462865801</v>
      </c>
      <c r="AY211" s="86">
        <v>98</v>
      </c>
      <c r="AZ211" s="77">
        <f t="shared" si="194"/>
        <v>1.0573447699196202E-3</v>
      </c>
      <c r="BA211" s="73">
        <f t="shared" si="195"/>
        <v>90613.243542795477</v>
      </c>
      <c r="BB211" s="46">
        <f t="shared" si="196"/>
        <v>340246.05348207528</v>
      </c>
      <c r="BC211" s="67">
        <f t="shared" si="197"/>
        <v>42.835962921072046</v>
      </c>
      <c r="BD211" s="93">
        <f t="shared" si="198"/>
        <v>1810212.4279673791</v>
      </c>
      <c r="BE211" s="1">
        <v>846605</v>
      </c>
      <c r="BF211" s="1">
        <f t="shared" si="199"/>
        <v>0</v>
      </c>
      <c r="BG211" s="1">
        <f t="shared" si="200"/>
        <v>963607.4279673791</v>
      </c>
      <c r="BH211" s="87">
        <f t="shared" si="201"/>
        <v>6.9619823921396838E-4</v>
      </c>
      <c r="BI211" s="1">
        <f t="shared" si="202"/>
        <v>-347.7168480964225</v>
      </c>
      <c r="BJ211" s="93">
        <f t="shared" si="203"/>
        <v>1809864.7111192828</v>
      </c>
      <c r="BK211" s="91">
        <v>7.5</v>
      </c>
      <c r="BL211" s="5">
        <f t="shared" si="204"/>
        <v>0</v>
      </c>
      <c r="BM211" s="139">
        <v>1020</v>
      </c>
      <c r="BN211" s="32">
        <f t="shared" si="205"/>
        <v>0</v>
      </c>
      <c r="BO211" s="46">
        <f t="shared" si="206"/>
        <v>1809864.7111192828</v>
      </c>
      <c r="BP211" s="5">
        <f t="shared" si="207"/>
        <v>1809864.7111192828</v>
      </c>
      <c r="BQ211" s="96">
        <f t="shared" si="208"/>
        <v>6.4268358003159286E-4</v>
      </c>
      <c r="BR211" s="67">
        <f t="shared" si="209"/>
        <v>3784.7427621426887</v>
      </c>
      <c r="BS211" s="97">
        <f t="shared" si="211"/>
        <v>1813649</v>
      </c>
      <c r="BT211" s="99">
        <f t="shared" si="210"/>
        <v>228.33299760795668</v>
      </c>
    </row>
    <row r="212" spans="1:72" ht="15.6" x14ac:dyDescent="0.3">
      <c r="A212" s="2" t="s">
        <v>386</v>
      </c>
      <c r="B212" s="13" t="s">
        <v>87</v>
      </c>
      <c r="C212" s="36">
        <v>14793</v>
      </c>
      <c r="D212" s="25">
        <v>0</v>
      </c>
      <c r="E212" s="28">
        <v>0</v>
      </c>
      <c r="F212" s="4">
        <v>0</v>
      </c>
      <c r="G212" s="28">
        <v>0</v>
      </c>
      <c r="H212" s="28">
        <v>0</v>
      </c>
      <c r="I212" s="4">
        <v>0</v>
      </c>
      <c r="J212" s="28">
        <f t="shared" si="163"/>
        <v>0</v>
      </c>
      <c r="K212" s="49">
        <f t="shared" si="164"/>
        <v>0</v>
      </c>
      <c r="L212" s="39">
        <v>3353</v>
      </c>
      <c r="M212" s="40">
        <f t="shared" si="165"/>
        <v>1.0789621368920742E-3</v>
      </c>
      <c r="N212" s="1">
        <f t="shared" si="166"/>
        <v>123286.73947444536</v>
      </c>
      <c r="O212" s="43">
        <v>1349</v>
      </c>
      <c r="P212" s="43">
        <v>492</v>
      </c>
      <c r="Q212" s="43">
        <f t="shared" si="167"/>
        <v>1595</v>
      </c>
      <c r="R212" s="44">
        <f t="shared" si="168"/>
        <v>1.7028172818338756E-3</v>
      </c>
      <c r="S212" s="32">
        <f t="shared" si="169"/>
        <v>194571.04509964417</v>
      </c>
      <c r="T212" s="46">
        <f t="shared" si="170"/>
        <v>317857.78457408951</v>
      </c>
      <c r="U212" s="5">
        <f t="shared" si="171"/>
        <v>21.4870401253356</v>
      </c>
      <c r="V212" s="59">
        <v>75338481.239999995</v>
      </c>
      <c r="W212" s="58">
        <f t="shared" si="172"/>
        <v>2.9046623372042908</v>
      </c>
      <c r="X212" s="44">
        <f t="shared" si="173"/>
        <v>1.7820300380391267E-3</v>
      </c>
      <c r="Y212" s="100">
        <f t="shared" si="174"/>
        <v>5092.8467004664362</v>
      </c>
      <c r="Z212" s="32">
        <f t="shared" si="175"/>
        <v>967211.95859126933</v>
      </c>
      <c r="AA212" s="63">
        <v>15016050.135</v>
      </c>
      <c r="AB212" s="58">
        <f t="shared" si="176"/>
        <v>14.573263077347871</v>
      </c>
      <c r="AC212" s="58">
        <f t="shared" si="177"/>
        <v>2.4997017936658778E-3</v>
      </c>
      <c r="AD212" s="105">
        <f t="shared" si="178"/>
        <v>1015.0780865950111</v>
      </c>
      <c r="AE212" s="5">
        <f t="shared" si="179"/>
        <v>799752.52137746336</v>
      </c>
      <c r="AF212" s="46">
        <f t="shared" si="180"/>
        <v>1766964.4799687327</v>
      </c>
      <c r="AG212" s="67">
        <f t="shared" si="181"/>
        <v>119.44598661317735</v>
      </c>
      <c r="AH212" s="70">
        <v>1251.3144</v>
      </c>
      <c r="AI212" s="40">
        <f t="shared" si="182"/>
        <v>1.3325478758447625E-3</v>
      </c>
      <c r="AJ212" s="5">
        <f t="shared" si="183"/>
        <v>228395.67308879856</v>
      </c>
      <c r="AK212" s="46">
        <f t="shared" si="184"/>
        <v>228395.67308879856</v>
      </c>
      <c r="AL212" s="5">
        <f t="shared" si="185"/>
        <v>15.439442512593697</v>
      </c>
      <c r="AM212" s="74">
        <v>1301.1944444444443</v>
      </c>
      <c r="AN212" s="44">
        <f t="shared" si="186"/>
        <v>1.447538763835332E-3</v>
      </c>
      <c r="AO212" s="5">
        <f t="shared" si="187"/>
        <v>41349.426078224766</v>
      </c>
      <c r="AP212" s="108">
        <v>9.3333333333333339</v>
      </c>
      <c r="AQ212" s="77">
        <f t="shared" si="188"/>
        <v>1.0570425459624755E-3</v>
      </c>
      <c r="AR212" s="32">
        <f t="shared" si="189"/>
        <v>90587.3432935936</v>
      </c>
      <c r="AS212" s="36">
        <v>77.166666666666671</v>
      </c>
      <c r="AT212" s="81">
        <f t="shared" si="190"/>
        <v>1.3862213193653315E-3</v>
      </c>
      <c r="AU212" s="6">
        <f t="shared" si="191"/>
        <v>158395.46246432417</v>
      </c>
      <c r="AV212" s="110">
        <v>57.805555555555557</v>
      </c>
      <c r="AW212" s="77">
        <f t="shared" si="192"/>
        <v>1.538661741371737E-3</v>
      </c>
      <c r="AX212" s="73">
        <f t="shared" si="193"/>
        <v>175813.94449504081</v>
      </c>
      <c r="AY212" s="86">
        <v>86</v>
      </c>
      <c r="AZ212" s="77">
        <f t="shared" si="194"/>
        <v>9.2787398176619738E-4</v>
      </c>
      <c r="BA212" s="73">
        <f t="shared" si="195"/>
        <v>79517.744333473587</v>
      </c>
      <c r="BB212" s="46">
        <f t="shared" si="196"/>
        <v>545663.92066465691</v>
      </c>
      <c r="BC212" s="67">
        <f t="shared" si="197"/>
        <v>36.886630207845393</v>
      </c>
      <c r="BD212" s="93">
        <f t="shared" si="198"/>
        <v>2858881.8582962779</v>
      </c>
      <c r="BE212" s="1">
        <v>1448034</v>
      </c>
      <c r="BF212" s="1">
        <f t="shared" si="199"/>
        <v>0</v>
      </c>
      <c r="BG212" s="1">
        <f t="shared" si="200"/>
        <v>1410847.8582962779</v>
      </c>
      <c r="BH212" s="87">
        <f t="shared" si="201"/>
        <v>1.0193256779024314E-3</v>
      </c>
      <c r="BI212" s="1">
        <f t="shared" si="202"/>
        <v>-509.10314324286969</v>
      </c>
      <c r="BJ212" s="93">
        <f t="shared" si="203"/>
        <v>2858372.7551530353</v>
      </c>
      <c r="BK212" s="91">
        <v>7.8</v>
      </c>
      <c r="BL212" s="5">
        <f t="shared" si="204"/>
        <v>0</v>
      </c>
      <c r="BM212" s="139">
        <v>850.13</v>
      </c>
      <c r="BN212" s="32">
        <f t="shared" si="205"/>
        <v>0</v>
      </c>
      <c r="BO212" s="46">
        <f t="shared" si="206"/>
        <v>2858372.7551530353</v>
      </c>
      <c r="BP212" s="5">
        <f t="shared" si="207"/>
        <v>2858372.7551530353</v>
      </c>
      <c r="BQ212" s="96">
        <f t="shared" si="208"/>
        <v>1.0150091462971496E-3</v>
      </c>
      <c r="BR212" s="67">
        <f t="shared" si="209"/>
        <v>5977.3559482691689</v>
      </c>
      <c r="BS212" s="97">
        <f t="shared" si="211"/>
        <v>2864350</v>
      </c>
      <c r="BT212" s="99">
        <f t="shared" si="210"/>
        <v>193.62874332454538</v>
      </c>
    </row>
    <row r="213" spans="1:72" ht="15.6" x14ac:dyDescent="0.3">
      <c r="A213" s="3" t="s">
        <v>538</v>
      </c>
      <c r="B213" s="13" t="s">
        <v>241</v>
      </c>
      <c r="C213" s="36">
        <v>31650</v>
      </c>
      <c r="D213" s="25">
        <v>0</v>
      </c>
      <c r="E213" s="28">
        <v>0</v>
      </c>
      <c r="F213" s="4">
        <v>0</v>
      </c>
      <c r="G213" s="28">
        <v>0</v>
      </c>
      <c r="H213" s="28">
        <f>C213/($C$9+$C$59+$C$61+$C$66+$C$73+$C$79+$C$93+$C$104+$C$126+$C$139+$C$166+$C$174+$C$198+$C$213+$C$232+$C$249+$C$259+$C$261+$C$262+$C$267+$C$274)*$H$6</f>
        <v>2477012.655251273</v>
      </c>
      <c r="I213" s="4">
        <v>0</v>
      </c>
      <c r="J213" s="28">
        <f t="shared" si="163"/>
        <v>2477012.655251273</v>
      </c>
      <c r="K213" s="49">
        <f t="shared" si="164"/>
        <v>78.2626431359012</v>
      </c>
      <c r="L213" s="39">
        <v>18201</v>
      </c>
      <c r="M213" s="40">
        <f t="shared" si="165"/>
        <v>5.8569012387630903E-3</v>
      </c>
      <c r="N213" s="1">
        <f t="shared" si="166"/>
        <v>669234.10234845814</v>
      </c>
      <c r="O213" s="43">
        <v>5023</v>
      </c>
      <c r="P213" s="43">
        <v>4250.5</v>
      </c>
      <c r="Q213" s="43">
        <f t="shared" si="167"/>
        <v>7148.25</v>
      </c>
      <c r="R213" s="44">
        <f t="shared" si="168"/>
        <v>7.6314505547768032E-3</v>
      </c>
      <c r="S213" s="32">
        <f t="shared" si="169"/>
        <v>872001.55055393826</v>
      </c>
      <c r="T213" s="46">
        <f t="shared" si="170"/>
        <v>1541235.6529023964</v>
      </c>
      <c r="U213" s="5">
        <f t="shared" si="171"/>
        <v>48.696229159633376</v>
      </c>
      <c r="V213" s="59">
        <v>141856756.64999998</v>
      </c>
      <c r="W213" s="58">
        <f t="shared" si="172"/>
        <v>7.0615071404143803</v>
      </c>
      <c r="X213" s="44">
        <f t="shared" si="173"/>
        <v>4.332282509008605E-3</v>
      </c>
      <c r="Y213" s="100">
        <f t="shared" si="174"/>
        <v>4482.0460236966819</v>
      </c>
      <c r="Z213" s="32">
        <f t="shared" si="175"/>
        <v>2351383.176076917</v>
      </c>
      <c r="AA213" s="63">
        <v>35181754.568999998</v>
      </c>
      <c r="AB213" s="58">
        <f t="shared" si="176"/>
        <v>28.472784040243869</v>
      </c>
      <c r="AC213" s="58">
        <f t="shared" si="177"/>
        <v>4.8838389150257042E-3</v>
      </c>
      <c r="AD213" s="105">
        <f t="shared" si="178"/>
        <v>1111.5878220853081</v>
      </c>
      <c r="AE213" s="5">
        <f t="shared" si="179"/>
        <v>1562531.3772188534</v>
      </c>
      <c r="AF213" s="46">
        <f t="shared" si="180"/>
        <v>3913914.5532957707</v>
      </c>
      <c r="AG213" s="67">
        <f t="shared" si="181"/>
        <v>123.66238714994536</v>
      </c>
      <c r="AH213" s="70">
        <v>4694.5373</v>
      </c>
      <c r="AI213" s="40">
        <f t="shared" si="182"/>
        <v>4.9992997021284236E-3</v>
      </c>
      <c r="AJ213" s="5">
        <f t="shared" si="183"/>
        <v>856868.59071866446</v>
      </c>
      <c r="AK213" s="46">
        <f t="shared" si="184"/>
        <v>856868.59071866446</v>
      </c>
      <c r="AL213" s="5">
        <f t="shared" si="185"/>
        <v>27.073257210700298</v>
      </c>
      <c r="AM213" s="74">
        <v>3786.6388888888887</v>
      </c>
      <c r="AN213" s="44">
        <f t="shared" si="186"/>
        <v>4.212519197046914E-3</v>
      </c>
      <c r="AO213" s="5">
        <f t="shared" si="187"/>
        <v>120332.01147572788</v>
      </c>
      <c r="AP213" s="108">
        <v>22.333333333333332</v>
      </c>
      <c r="AQ213" s="77">
        <f t="shared" si="188"/>
        <v>2.529351806410209E-3</v>
      </c>
      <c r="AR213" s="32">
        <f t="shared" si="189"/>
        <v>216762.57145252754</v>
      </c>
      <c r="AS213" s="36">
        <v>204.75</v>
      </c>
      <c r="AT213" s="81">
        <f t="shared" si="190"/>
        <v>3.6781271940395455E-3</v>
      </c>
      <c r="AU213" s="6">
        <f t="shared" si="191"/>
        <v>420278.24111754261</v>
      </c>
      <c r="AV213" s="110">
        <v>127.36111111111111</v>
      </c>
      <c r="AW213" s="77">
        <f t="shared" si="192"/>
        <v>3.3900836541035147E-3</v>
      </c>
      <c r="AX213" s="73">
        <f t="shared" si="193"/>
        <v>387365.17804409523</v>
      </c>
      <c r="AY213" s="86">
        <v>292</v>
      </c>
      <c r="AZ213" s="77">
        <f t="shared" si="194"/>
        <v>3.1504558450666234E-3</v>
      </c>
      <c r="BA213" s="73">
        <f t="shared" si="195"/>
        <v>269990.48076016613</v>
      </c>
      <c r="BB213" s="46">
        <f t="shared" si="196"/>
        <v>1414728.4828500594</v>
      </c>
      <c r="BC213" s="67">
        <f t="shared" si="197"/>
        <v>44.69916217535733</v>
      </c>
      <c r="BD213" s="93">
        <f t="shared" si="198"/>
        <v>10203759.935018165</v>
      </c>
      <c r="BE213" s="1">
        <v>4661153</v>
      </c>
      <c r="BF213" s="1">
        <f t="shared" si="199"/>
        <v>0</v>
      </c>
      <c r="BG213" s="1">
        <f t="shared" si="200"/>
        <v>5542606.935018165</v>
      </c>
      <c r="BH213" s="87">
        <f t="shared" si="201"/>
        <v>4.0044867617452682E-3</v>
      </c>
      <c r="BI213" s="1">
        <f t="shared" si="202"/>
        <v>-2000.044580132826</v>
      </c>
      <c r="BJ213" s="93">
        <f t="shared" si="203"/>
        <v>10201759.890438031</v>
      </c>
      <c r="BK213" s="91">
        <v>7</v>
      </c>
      <c r="BL213" s="5">
        <f t="shared" si="204"/>
        <v>0</v>
      </c>
      <c r="BM213" s="139">
        <v>756</v>
      </c>
      <c r="BN213" s="32">
        <f t="shared" si="205"/>
        <v>0</v>
      </c>
      <c r="BO213" s="46">
        <f t="shared" si="206"/>
        <v>10201759.890438031</v>
      </c>
      <c r="BP213" s="5">
        <f t="shared" si="207"/>
        <v>10201759.890438031</v>
      </c>
      <c r="BQ213" s="96">
        <f t="shared" si="208"/>
        <v>3.6226484381557209E-3</v>
      </c>
      <c r="BR213" s="67">
        <f t="shared" si="209"/>
        <v>21333.65917863249</v>
      </c>
      <c r="BS213" s="97">
        <f t="shared" si="211"/>
        <v>10223094</v>
      </c>
      <c r="BT213" s="99">
        <f t="shared" si="210"/>
        <v>323.0045497630332</v>
      </c>
    </row>
    <row r="214" spans="1:72" ht="15.6" x14ac:dyDescent="0.3">
      <c r="A214" s="2" t="s">
        <v>474</v>
      </c>
      <c r="B214" s="13" t="s">
        <v>175</v>
      </c>
      <c r="C214" s="36">
        <v>9672</v>
      </c>
      <c r="D214" s="25">
        <v>0</v>
      </c>
      <c r="E214" s="28">
        <v>0</v>
      </c>
      <c r="F214" s="4">
        <v>0</v>
      </c>
      <c r="G214" s="28">
        <v>0</v>
      </c>
      <c r="H214" s="28">
        <v>0</v>
      </c>
      <c r="I214" s="4">
        <v>0</v>
      </c>
      <c r="J214" s="28">
        <f t="shared" si="163"/>
        <v>0</v>
      </c>
      <c r="K214" s="49">
        <f t="shared" si="164"/>
        <v>0</v>
      </c>
      <c r="L214" s="39">
        <v>2465</v>
      </c>
      <c r="M214" s="40">
        <f t="shared" si="165"/>
        <v>7.9321254620905548E-4</v>
      </c>
      <c r="N214" s="1">
        <f t="shared" si="166"/>
        <v>90635.792664631022</v>
      </c>
      <c r="O214" s="43">
        <v>0</v>
      </c>
      <c r="P214" s="43">
        <v>169.5</v>
      </c>
      <c r="Q214" s="43">
        <f t="shared" si="167"/>
        <v>84.75</v>
      </c>
      <c r="R214" s="44">
        <f t="shared" si="168"/>
        <v>9.0478849301204353E-5</v>
      </c>
      <c r="S214" s="32">
        <f t="shared" si="169"/>
        <v>10338.492835231877</v>
      </c>
      <c r="T214" s="46">
        <f t="shared" si="170"/>
        <v>100974.2854998629</v>
      </c>
      <c r="U214" s="5">
        <f t="shared" si="171"/>
        <v>10.439855820912211</v>
      </c>
      <c r="V214" s="59">
        <v>36190583.479999997</v>
      </c>
      <c r="W214" s="58">
        <f t="shared" si="172"/>
        <v>2.5848597896106651</v>
      </c>
      <c r="X214" s="44">
        <f t="shared" si="173"/>
        <v>1.5858290067682081E-3</v>
      </c>
      <c r="Y214" s="100">
        <f t="shared" si="174"/>
        <v>3741.7890281224149</v>
      </c>
      <c r="Z214" s="32">
        <f t="shared" si="175"/>
        <v>860722.18025847257</v>
      </c>
      <c r="AA214" s="63">
        <v>7235988.8760000002</v>
      </c>
      <c r="AB214" s="58">
        <f t="shared" si="176"/>
        <v>12.928099476531036</v>
      </c>
      <c r="AC214" s="58">
        <f t="shared" si="177"/>
        <v>2.2175125281589754E-3</v>
      </c>
      <c r="AD214" s="105">
        <f t="shared" si="178"/>
        <v>748.13780769230766</v>
      </c>
      <c r="AE214" s="5">
        <f t="shared" si="179"/>
        <v>709469.12150686048</v>
      </c>
      <c r="AF214" s="46">
        <f t="shared" si="180"/>
        <v>1570191.3017653329</v>
      </c>
      <c r="AG214" s="67">
        <f t="shared" si="181"/>
        <v>162.34401383016262</v>
      </c>
      <c r="AH214" s="70">
        <v>2794.2464</v>
      </c>
      <c r="AI214" s="40">
        <f t="shared" si="182"/>
        <v>2.9756447339748305E-3</v>
      </c>
      <c r="AJ214" s="5">
        <f t="shared" si="183"/>
        <v>510018.7349429946</v>
      </c>
      <c r="AK214" s="46">
        <f t="shared" si="184"/>
        <v>510018.7349429946</v>
      </c>
      <c r="AL214" s="5">
        <f t="shared" si="185"/>
        <v>52.731465564825747</v>
      </c>
      <c r="AM214" s="74">
        <v>1115.9444444444443</v>
      </c>
      <c r="AN214" s="44">
        <f t="shared" si="186"/>
        <v>1.2414538415199843E-3</v>
      </c>
      <c r="AO214" s="5">
        <f t="shared" si="187"/>
        <v>35462.541751523211</v>
      </c>
      <c r="AP214" s="108">
        <v>8.6666666666666661</v>
      </c>
      <c r="AQ214" s="77">
        <f t="shared" si="188"/>
        <v>9.8153950696515586E-4</v>
      </c>
      <c r="AR214" s="32">
        <f t="shared" si="189"/>
        <v>84116.818772622632</v>
      </c>
      <c r="AS214" s="36">
        <v>60.583333333333336</v>
      </c>
      <c r="AT214" s="81">
        <f t="shared" si="190"/>
        <v>1.0883184656356327E-3</v>
      </c>
      <c r="AU214" s="6">
        <f t="shared" si="191"/>
        <v>124355.83284186141</v>
      </c>
      <c r="AV214" s="110">
        <v>32.055555555555557</v>
      </c>
      <c r="AW214" s="77">
        <f t="shared" si="192"/>
        <v>8.5325115307207332E-4</v>
      </c>
      <c r="AX214" s="73">
        <f t="shared" si="193"/>
        <v>97496.055717096169</v>
      </c>
      <c r="AY214" s="86">
        <v>152</v>
      </c>
      <c r="AZ214" s="77">
        <f t="shared" si="194"/>
        <v>1.6399633166100233E-3</v>
      </c>
      <c r="BA214" s="73">
        <f t="shared" si="195"/>
        <v>140542.98998474402</v>
      </c>
      <c r="BB214" s="46">
        <f t="shared" si="196"/>
        <v>481974.23906784743</v>
      </c>
      <c r="BC214" s="67">
        <f t="shared" si="197"/>
        <v>49.831910573598783</v>
      </c>
      <c r="BD214" s="93">
        <f t="shared" si="198"/>
        <v>2663158.5612760377</v>
      </c>
      <c r="BE214" s="1">
        <v>1209597</v>
      </c>
      <c r="BF214" s="1">
        <f t="shared" si="199"/>
        <v>0</v>
      </c>
      <c r="BG214" s="1">
        <f t="shared" si="200"/>
        <v>1453561.5612760377</v>
      </c>
      <c r="BH214" s="87">
        <f t="shared" si="201"/>
        <v>1.0501859680389909E-3</v>
      </c>
      <c r="BI214" s="1">
        <f t="shared" si="202"/>
        <v>-524.51634341088629</v>
      </c>
      <c r="BJ214" s="93">
        <f t="shared" si="203"/>
        <v>2662634.0449326267</v>
      </c>
      <c r="BK214" s="91">
        <v>7.7</v>
      </c>
      <c r="BL214" s="5">
        <f t="shared" si="204"/>
        <v>0</v>
      </c>
      <c r="BM214" s="139">
        <v>1243</v>
      </c>
      <c r="BN214" s="32">
        <f t="shared" si="205"/>
        <v>0</v>
      </c>
      <c r="BO214" s="46">
        <f t="shared" si="206"/>
        <v>2662634.0449326267</v>
      </c>
      <c r="BP214" s="5">
        <f t="shared" si="207"/>
        <v>2662634.0449326267</v>
      </c>
      <c r="BQ214" s="96">
        <f t="shared" si="208"/>
        <v>9.4550226312386479E-4</v>
      </c>
      <c r="BR214" s="67">
        <f t="shared" si="209"/>
        <v>5568.0321672006448</v>
      </c>
      <c r="BS214" s="97">
        <f t="shared" si="211"/>
        <v>2668202</v>
      </c>
      <c r="BT214" s="99">
        <f t="shared" si="210"/>
        <v>275.86869313482219</v>
      </c>
    </row>
    <row r="215" spans="1:72" ht="15.6" x14ac:dyDescent="0.3">
      <c r="A215" s="3" t="s">
        <v>424</v>
      </c>
      <c r="B215" s="13" t="s">
        <v>125</v>
      </c>
      <c r="C215" s="36">
        <v>11209</v>
      </c>
      <c r="D215" s="25">
        <v>0</v>
      </c>
      <c r="E215" s="28">
        <v>0</v>
      </c>
      <c r="F215" s="4">
        <v>0</v>
      </c>
      <c r="G215" s="28">
        <v>0</v>
      </c>
      <c r="H215" s="28">
        <v>0</v>
      </c>
      <c r="I215" s="4">
        <v>0</v>
      </c>
      <c r="J215" s="28">
        <f t="shared" si="163"/>
        <v>0</v>
      </c>
      <c r="K215" s="49">
        <f t="shared" si="164"/>
        <v>0</v>
      </c>
      <c r="L215" s="39">
        <v>2575</v>
      </c>
      <c r="M215" s="40">
        <f t="shared" si="165"/>
        <v>8.286094549648348E-4</v>
      </c>
      <c r="N215" s="1">
        <f t="shared" si="166"/>
        <v>94680.391931612525</v>
      </c>
      <c r="O215" s="43">
        <v>0</v>
      </c>
      <c r="P215" s="43">
        <v>866</v>
      </c>
      <c r="Q215" s="43">
        <f t="shared" si="167"/>
        <v>433</v>
      </c>
      <c r="R215" s="44">
        <f t="shared" si="168"/>
        <v>4.6226951914361635E-4</v>
      </c>
      <c r="S215" s="32">
        <f t="shared" si="169"/>
        <v>52820.854249621269</v>
      </c>
      <c r="T215" s="46">
        <f t="shared" si="170"/>
        <v>147501.24618123379</v>
      </c>
      <c r="U215" s="5">
        <f t="shared" si="171"/>
        <v>13.159179782427852</v>
      </c>
      <c r="V215" s="59">
        <v>81079981.689999998</v>
      </c>
      <c r="W215" s="58">
        <f t="shared" si="172"/>
        <v>1.5496017436261462</v>
      </c>
      <c r="X215" s="44">
        <f t="shared" si="173"/>
        <v>9.5069117630982691E-4</v>
      </c>
      <c r="Y215" s="100">
        <f t="shared" si="174"/>
        <v>7233.4714684628425</v>
      </c>
      <c r="Z215" s="32">
        <f t="shared" si="175"/>
        <v>515995.7211865338</v>
      </c>
      <c r="AA215" s="63">
        <v>13371708.582</v>
      </c>
      <c r="AB215" s="58">
        <f t="shared" si="176"/>
        <v>9.3960827989573072</v>
      </c>
      <c r="AC215" s="58">
        <f t="shared" si="177"/>
        <v>1.6116778309241268E-3</v>
      </c>
      <c r="AD215" s="105">
        <f t="shared" si="178"/>
        <v>1192.9439363011866</v>
      </c>
      <c r="AE215" s="5">
        <f t="shared" si="179"/>
        <v>515638.87028278777</v>
      </c>
      <c r="AF215" s="46">
        <f t="shared" si="180"/>
        <v>1031634.5914693216</v>
      </c>
      <c r="AG215" s="67">
        <f t="shared" si="181"/>
        <v>92.036273661283047</v>
      </c>
      <c r="AH215" s="70">
        <v>2273.2858000000001</v>
      </c>
      <c r="AI215" s="40">
        <f t="shared" si="182"/>
        <v>2.4208641441176267E-3</v>
      </c>
      <c r="AJ215" s="5">
        <f t="shared" si="183"/>
        <v>414930.60450212029</v>
      </c>
      <c r="AK215" s="46">
        <f t="shared" si="184"/>
        <v>414930.60450212029</v>
      </c>
      <c r="AL215" s="5">
        <f t="shared" si="185"/>
        <v>37.01762909288253</v>
      </c>
      <c r="AM215" s="74">
        <v>624.44444444444446</v>
      </c>
      <c r="AN215" s="44">
        <f t="shared" si="186"/>
        <v>6.9467522171975027E-4</v>
      </c>
      <c r="AO215" s="5">
        <f t="shared" si="187"/>
        <v>19843.628679599784</v>
      </c>
      <c r="AP215" s="108">
        <v>2.3333333333333335</v>
      </c>
      <c r="AQ215" s="77">
        <f t="shared" si="188"/>
        <v>2.6426063649061889E-4</v>
      </c>
      <c r="AR215" s="32">
        <f t="shared" si="189"/>
        <v>22646.8358233984</v>
      </c>
      <c r="AS215" s="36">
        <v>20.916666666666668</v>
      </c>
      <c r="AT215" s="81">
        <f t="shared" si="190"/>
        <v>3.7574681550831338E-4</v>
      </c>
      <c r="AU215" s="6">
        <f t="shared" si="191"/>
        <v>42934.407212252016</v>
      </c>
      <c r="AV215" s="110">
        <v>21.555555555555557</v>
      </c>
      <c r="AW215" s="77">
        <f t="shared" si="192"/>
        <v>5.7376334036735607E-4</v>
      </c>
      <c r="AX215" s="73">
        <f t="shared" si="193"/>
        <v>65560.605924147851</v>
      </c>
      <c r="AY215" s="86">
        <v>7</v>
      </c>
      <c r="AZ215" s="77">
        <f t="shared" si="194"/>
        <v>7.5524626422830021E-5</v>
      </c>
      <c r="BA215" s="73">
        <f t="shared" si="195"/>
        <v>6472.374538771106</v>
      </c>
      <c r="BB215" s="46">
        <f t="shared" si="196"/>
        <v>157457.85217816915</v>
      </c>
      <c r="BC215" s="67">
        <f t="shared" si="197"/>
        <v>14.047448673224119</v>
      </c>
      <c r="BD215" s="93">
        <f t="shared" si="198"/>
        <v>1751524.2943308449</v>
      </c>
      <c r="BE215" s="1">
        <v>1215303</v>
      </c>
      <c r="BF215" s="1">
        <f t="shared" si="199"/>
        <v>0</v>
      </c>
      <c r="BG215" s="1">
        <f t="shared" si="200"/>
        <v>536221.29433084489</v>
      </c>
      <c r="BH215" s="87">
        <f t="shared" si="201"/>
        <v>3.8741536242579397E-4</v>
      </c>
      <c r="BI215" s="1">
        <f t="shared" si="202"/>
        <v>-193.49495752664271</v>
      </c>
      <c r="BJ215" s="93">
        <f t="shared" si="203"/>
        <v>1751330.7993733182</v>
      </c>
      <c r="BK215" s="91">
        <v>6.5</v>
      </c>
      <c r="BL215" s="5">
        <f t="shared" si="204"/>
        <v>0</v>
      </c>
      <c r="BM215" s="139">
        <v>693</v>
      </c>
      <c r="BN215" s="32">
        <f t="shared" si="205"/>
        <v>0</v>
      </c>
      <c r="BO215" s="46">
        <f t="shared" si="206"/>
        <v>1751330.7993733182</v>
      </c>
      <c r="BP215" s="5">
        <f t="shared" si="207"/>
        <v>1751330.7993733182</v>
      </c>
      <c r="BQ215" s="96">
        <f t="shared" si="208"/>
        <v>6.2189816788281135E-4</v>
      </c>
      <c r="BR215" s="67">
        <f t="shared" si="209"/>
        <v>3662.3381440188109</v>
      </c>
      <c r="BS215" s="97">
        <f t="shared" si="211"/>
        <v>1754993</v>
      </c>
      <c r="BT215" s="99">
        <f t="shared" si="210"/>
        <v>156.56998840217682</v>
      </c>
    </row>
    <row r="216" spans="1:72" ht="15.6" x14ac:dyDescent="0.3">
      <c r="A216" s="2">
        <v>72042</v>
      </c>
      <c r="B216" s="170" t="s">
        <v>662</v>
      </c>
      <c r="C216" s="36">
        <v>23520</v>
      </c>
      <c r="D216" s="25">
        <v>0</v>
      </c>
      <c r="E216" s="28">
        <v>0</v>
      </c>
      <c r="F216" s="4">
        <v>0</v>
      </c>
      <c r="G216" s="28">
        <v>0</v>
      </c>
      <c r="H216" s="28">
        <v>0</v>
      </c>
      <c r="I216" s="4">
        <v>0</v>
      </c>
      <c r="J216" s="28">
        <f t="shared" si="163"/>
        <v>0</v>
      </c>
      <c r="K216" s="49">
        <f t="shared" si="164"/>
        <v>0</v>
      </c>
      <c r="L216" s="39">
        <v>9806</v>
      </c>
      <c r="M216" s="40">
        <f t="shared" si="165"/>
        <v>3.1554735205379303E-3</v>
      </c>
      <c r="N216" s="1">
        <f t="shared" si="166"/>
        <v>360557.64010927861</v>
      </c>
      <c r="O216" s="43">
        <v>0</v>
      </c>
      <c r="P216" s="43">
        <v>465.5</v>
      </c>
      <c r="Q216" s="43">
        <f t="shared" si="167"/>
        <v>232.75</v>
      </c>
      <c r="R216" s="44">
        <f t="shared" si="168"/>
        <v>2.4848321150271755E-4</v>
      </c>
      <c r="S216" s="32">
        <f t="shared" si="169"/>
        <v>28392.734010622054</v>
      </c>
      <c r="T216" s="46">
        <f t="shared" si="170"/>
        <v>388950.37411990069</v>
      </c>
      <c r="U216" s="5">
        <f t="shared" si="171"/>
        <v>16.537005702376732</v>
      </c>
      <c r="V216" s="59">
        <v>82307070.129999995</v>
      </c>
      <c r="W216" s="58">
        <f t="shared" si="172"/>
        <v>6.7210556654035045</v>
      </c>
      <c r="X216" s="44">
        <f t="shared" si="173"/>
        <v>4.1234132207635396E-3</v>
      </c>
      <c r="Y216" s="100">
        <f t="shared" si="174"/>
        <v>3499.4502606292517</v>
      </c>
      <c r="Z216" s="32">
        <f t="shared" si="175"/>
        <v>2238017.5935329944</v>
      </c>
      <c r="AA216" s="63">
        <v>24318890.333999999</v>
      </c>
      <c r="AB216" s="58">
        <f t="shared" si="176"/>
        <v>22.74735369921834</v>
      </c>
      <c r="AC216" s="58">
        <f t="shared" si="177"/>
        <v>3.9017755008809076E-3</v>
      </c>
      <c r="AD216" s="105">
        <f t="shared" si="178"/>
        <v>1033.966425765306</v>
      </c>
      <c r="AE216" s="5">
        <f t="shared" si="179"/>
        <v>1248330.8219346008</v>
      </c>
      <c r="AF216" s="46">
        <f t="shared" si="180"/>
        <v>3486348.4154675952</v>
      </c>
      <c r="AG216" s="67">
        <f t="shared" si="181"/>
        <v>148.22909929709164</v>
      </c>
      <c r="AH216" s="70">
        <v>9235.8093000000008</v>
      </c>
      <c r="AI216" s="40">
        <f t="shared" si="182"/>
        <v>9.8353843481880365E-3</v>
      </c>
      <c r="AJ216" s="5">
        <f t="shared" si="183"/>
        <v>1685762.4922987267</v>
      </c>
      <c r="AK216" s="46">
        <f t="shared" si="184"/>
        <v>1685762.4922987267</v>
      </c>
      <c r="AL216" s="5">
        <f t="shared" si="185"/>
        <v>71.67357535283702</v>
      </c>
      <c r="AM216" s="74">
        <v>2613.75</v>
      </c>
      <c r="AN216" s="44">
        <f t="shared" si="186"/>
        <v>2.9077164140444796E-3</v>
      </c>
      <c r="AO216" s="5">
        <f t="shared" si="187"/>
        <v>83059.886147995625</v>
      </c>
      <c r="AP216" s="108">
        <v>9.6666666666666661</v>
      </c>
      <c r="AQ216" s="77">
        <f t="shared" si="188"/>
        <v>1.0947940654611353E-3</v>
      </c>
      <c r="AR216" s="32">
        <f t="shared" si="189"/>
        <v>93822.605554079084</v>
      </c>
      <c r="AS216" s="36">
        <v>164.91666666666666</v>
      </c>
      <c r="AT216" s="81">
        <f t="shared" si="190"/>
        <v>2.9625615453822791E-3</v>
      </c>
      <c r="AU216" s="6">
        <f t="shared" si="191"/>
        <v>338514.70865755668</v>
      </c>
      <c r="AV216" s="110">
        <v>50.25</v>
      </c>
      <c r="AW216" s="77">
        <f t="shared" si="192"/>
        <v>1.337548817944004E-3</v>
      </c>
      <c r="AX216" s="73">
        <f t="shared" si="193"/>
        <v>152833.93829482407</v>
      </c>
      <c r="AY216" s="86">
        <v>103</v>
      </c>
      <c r="AZ216" s="77">
        <f t="shared" si="194"/>
        <v>1.1112909316502132E-3</v>
      </c>
      <c r="BA216" s="73">
        <f t="shared" si="195"/>
        <v>95236.368213346272</v>
      </c>
      <c r="BB216" s="46">
        <f t="shared" si="196"/>
        <v>763467.50686780165</v>
      </c>
      <c r="BC216" s="67">
        <f t="shared" si="197"/>
        <v>32.46035318315483</v>
      </c>
      <c r="BD216" s="93">
        <f t="shared" si="198"/>
        <v>6324528.7887540245</v>
      </c>
      <c r="BE216" s="1">
        <v>6255360</v>
      </c>
      <c r="BF216" s="1">
        <f t="shared" si="199"/>
        <v>0</v>
      </c>
      <c r="BG216" s="1">
        <f t="shared" si="200"/>
        <v>69168.788754024543</v>
      </c>
      <c r="BH216" s="87">
        <f t="shared" si="201"/>
        <v>4.9973866474538031E-5</v>
      </c>
      <c r="BI216" s="1">
        <f t="shared" si="202"/>
        <v>-24.959493372658901</v>
      </c>
      <c r="BJ216" s="93">
        <f t="shared" si="203"/>
        <v>6324503.829260652</v>
      </c>
      <c r="BK216" s="91">
        <v>6.5</v>
      </c>
      <c r="BL216" s="5">
        <f t="shared" si="204"/>
        <v>0</v>
      </c>
      <c r="BM216" s="139">
        <v>838</v>
      </c>
      <c r="BN216" s="32">
        <f t="shared" si="205"/>
        <v>0</v>
      </c>
      <c r="BO216" s="46">
        <f t="shared" si="206"/>
        <v>6324503.829260652</v>
      </c>
      <c r="BP216" s="5">
        <f t="shared" si="207"/>
        <v>6324503.829260652</v>
      </c>
      <c r="BQ216" s="96">
        <f t="shared" si="208"/>
        <v>2.2458334802268349E-3</v>
      </c>
      <c r="BR216" s="67">
        <f t="shared" si="209"/>
        <v>13225.640538145384</v>
      </c>
      <c r="BS216" s="97">
        <f t="shared" si="211"/>
        <v>6337729</v>
      </c>
      <c r="BT216" s="99">
        <f t="shared" si="210"/>
        <v>269.4612670068027</v>
      </c>
    </row>
    <row r="217" spans="1:72" ht="15.6" x14ac:dyDescent="0.3">
      <c r="A217" s="2" t="s">
        <v>360</v>
      </c>
      <c r="B217" s="13" t="s">
        <v>61</v>
      </c>
      <c r="C217" s="36">
        <v>14201</v>
      </c>
      <c r="D217" s="25">
        <v>0</v>
      </c>
      <c r="E217" s="28">
        <v>0</v>
      </c>
      <c r="F217" s="4">
        <v>0</v>
      </c>
      <c r="G217" s="28">
        <v>0</v>
      </c>
      <c r="H217" s="28">
        <v>0</v>
      </c>
      <c r="I217" s="4">
        <v>0</v>
      </c>
      <c r="J217" s="28">
        <f t="shared" si="163"/>
        <v>0</v>
      </c>
      <c r="K217" s="49">
        <f t="shared" si="164"/>
        <v>0</v>
      </c>
      <c r="L217" s="39">
        <v>3898</v>
      </c>
      <c r="M217" s="40">
        <f t="shared" si="165"/>
        <v>1.2543377302729809E-3</v>
      </c>
      <c r="N217" s="1">
        <f t="shared" si="166"/>
        <v>143325.89038812646</v>
      </c>
      <c r="O217" s="43">
        <v>334</v>
      </c>
      <c r="P217" s="43">
        <v>72</v>
      </c>
      <c r="Q217" s="43">
        <f t="shared" si="167"/>
        <v>370</v>
      </c>
      <c r="R217" s="44">
        <f t="shared" si="168"/>
        <v>3.9501090550378301E-4</v>
      </c>
      <c r="S217" s="32">
        <f t="shared" si="169"/>
        <v>45135.602938475444</v>
      </c>
      <c r="T217" s="46">
        <f t="shared" si="170"/>
        <v>188461.49332660189</v>
      </c>
      <c r="U217" s="5">
        <f t="shared" si="171"/>
        <v>13.27100157218519</v>
      </c>
      <c r="V217" s="59">
        <v>57484575.329999998</v>
      </c>
      <c r="W217" s="58">
        <f t="shared" si="172"/>
        <v>3.5082176365101105</v>
      </c>
      <c r="X217" s="44">
        <f t="shared" si="173"/>
        <v>2.152315306383218E-3</v>
      </c>
      <c r="Y217" s="100">
        <f t="shared" si="174"/>
        <v>4047.9244651785084</v>
      </c>
      <c r="Z217" s="32">
        <f t="shared" si="175"/>
        <v>1168187.4371116369</v>
      </c>
      <c r="AA217" s="63">
        <v>16358632.263</v>
      </c>
      <c r="AB217" s="58">
        <f t="shared" si="176"/>
        <v>12.327950024045357</v>
      </c>
      <c r="AC217" s="58">
        <f t="shared" si="177"/>
        <v>2.1145709525568789E-3</v>
      </c>
      <c r="AD217" s="105">
        <f t="shared" si="178"/>
        <v>1151.9352343496937</v>
      </c>
      <c r="AE217" s="5">
        <f t="shared" si="179"/>
        <v>676534.07907461526</v>
      </c>
      <c r="AF217" s="46">
        <f t="shared" si="180"/>
        <v>1844721.5161862522</v>
      </c>
      <c r="AG217" s="67">
        <f t="shared" si="181"/>
        <v>129.90081798368089</v>
      </c>
      <c r="AH217" s="70">
        <v>2750.3701999999998</v>
      </c>
      <c r="AI217" s="40">
        <f t="shared" si="182"/>
        <v>2.9289201561148296E-3</v>
      </c>
      <c r="AJ217" s="5">
        <f t="shared" si="183"/>
        <v>502010.24864124757</v>
      </c>
      <c r="AK217" s="46">
        <f t="shared" si="184"/>
        <v>502010.24864124757</v>
      </c>
      <c r="AL217" s="5">
        <f t="shared" si="185"/>
        <v>35.350344950443457</v>
      </c>
      <c r="AM217" s="74">
        <v>1248.8611111111111</v>
      </c>
      <c r="AN217" s="44">
        <f t="shared" si="186"/>
        <v>1.3893195415168261E-3</v>
      </c>
      <c r="AO217" s="5">
        <f t="shared" si="187"/>
        <v>39686.374635503853</v>
      </c>
      <c r="AP217" s="108">
        <v>8</v>
      </c>
      <c r="AQ217" s="77">
        <f t="shared" si="188"/>
        <v>9.0603646796783618E-4</v>
      </c>
      <c r="AR217" s="32">
        <f t="shared" si="189"/>
        <v>77646.294251651663</v>
      </c>
      <c r="AS217" s="36">
        <v>98.25</v>
      </c>
      <c r="AT217" s="81">
        <f t="shared" si="190"/>
        <v>1.7649621334035915E-3</v>
      </c>
      <c r="AU217" s="6">
        <f t="shared" si="191"/>
        <v>201671.97650695269</v>
      </c>
      <c r="AV217" s="110">
        <v>27.138888888888889</v>
      </c>
      <c r="AW217" s="77">
        <f t="shared" si="192"/>
        <v>7.2237987569446756E-4</v>
      </c>
      <c r="AX217" s="73">
        <f t="shared" si="193"/>
        <v>82542.154623572744</v>
      </c>
      <c r="AY217" s="86">
        <v>58</v>
      </c>
      <c r="AZ217" s="77">
        <f t="shared" si="194"/>
        <v>6.2577547607487729E-4</v>
      </c>
      <c r="BA217" s="73">
        <f t="shared" si="195"/>
        <v>53628.246178389163</v>
      </c>
      <c r="BB217" s="46">
        <f t="shared" si="196"/>
        <v>455175.04619607009</v>
      </c>
      <c r="BC217" s="67">
        <f t="shared" si="197"/>
        <v>32.052323512151965</v>
      </c>
      <c r="BD217" s="93">
        <f t="shared" si="198"/>
        <v>2990368.3043501717</v>
      </c>
      <c r="BE217" s="1">
        <v>1476243</v>
      </c>
      <c r="BF217" s="1">
        <f t="shared" si="199"/>
        <v>0</v>
      </c>
      <c r="BG217" s="1">
        <f t="shared" si="200"/>
        <v>1514125.3043501717</v>
      </c>
      <c r="BH217" s="87">
        <f t="shared" si="201"/>
        <v>1.0939427615885803E-3</v>
      </c>
      <c r="BI217" s="1">
        <f t="shared" si="202"/>
        <v>-546.37071401809624</v>
      </c>
      <c r="BJ217" s="93">
        <f t="shared" si="203"/>
        <v>2989821.9336361536</v>
      </c>
      <c r="BK217" s="91">
        <v>7</v>
      </c>
      <c r="BL217" s="5">
        <f t="shared" si="204"/>
        <v>0</v>
      </c>
      <c r="BM217" s="139">
        <v>756</v>
      </c>
      <c r="BN217" s="32">
        <f t="shared" si="205"/>
        <v>0</v>
      </c>
      <c r="BO217" s="46">
        <f t="shared" si="206"/>
        <v>2989821.9336361536</v>
      </c>
      <c r="BP217" s="5">
        <f t="shared" si="207"/>
        <v>2989821.9336361536</v>
      </c>
      <c r="BQ217" s="96">
        <f t="shared" si="208"/>
        <v>1.0616867946875073E-3</v>
      </c>
      <c r="BR217" s="67">
        <f t="shared" si="209"/>
        <v>6252.2391059975234</v>
      </c>
      <c r="BS217" s="97">
        <f t="shared" si="211"/>
        <v>2996074</v>
      </c>
      <c r="BT217" s="99">
        <f t="shared" si="210"/>
        <v>210.97626927681148</v>
      </c>
    </row>
    <row r="218" spans="1:72" ht="15.6" x14ac:dyDescent="0.3">
      <c r="A218" s="3" t="s">
        <v>387</v>
      </c>
      <c r="B218" s="13" t="s">
        <v>88</v>
      </c>
      <c r="C218" s="36">
        <v>25655</v>
      </c>
      <c r="D218" s="25">
        <v>0</v>
      </c>
      <c r="E218" s="28">
        <v>0</v>
      </c>
      <c r="F218" s="4">
        <v>0</v>
      </c>
      <c r="G218" s="28">
        <v>0</v>
      </c>
      <c r="H218" s="28">
        <v>0</v>
      </c>
      <c r="I218" s="4">
        <v>0</v>
      </c>
      <c r="J218" s="28">
        <f t="shared" si="163"/>
        <v>0</v>
      </c>
      <c r="K218" s="49">
        <f t="shared" si="164"/>
        <v>0</v>
      </c>
      <c r="L218" s="39">
        <v>8241</v>
      </c>
      <c r="M218" s="40">
        <f t="shared" si="165"/>
        <v>2.6518720459670691E-3</v>
      </c>
      <c r="N218" s="1">
        <f t="shared" si="166"/>
        <v>303014.02326540533</v>
      </c>
      <c r="O218" s="43">
        <v>1472</v>
      </c>
      <c r="P218" s="43">
        <v>1373</v>
      </c>
      <c r="Q218" s="43">
        <f t="shared" si="167"/>
        <v>2158.5</v>
      </c>
      <c r="R218" s="44">
        <f t="shared" si="168"/>
        <v>2.3044082149457179E-3</v>
      </c>
      <c r="S218" s="32">
        <f t="shared" si="169"/>
        <v>263311.34849378176</v>
      </c>
      <c r="T218" s="46">
        <f t="shared" si="170"/>
        <v>566325.37175918708</v>
      </c>
      <c r="U218" s="5">
        <f t="shared" si="171"/>
        <v>22.074658809557089</v>
      </c>
      <c r="V218" s="59">
        <v>164347117.39000002</v>
      </c>
      <c r="W218" s="58">
        <f t="shared" si="172"/>
        <v>4.0048102787110276</v>
      </c>
      <c r="X218" s="44">
        <f t="shared" si="173"/>
        <v>2.4569782593662488E-3</v>
      </c>
      <c r="Y218" s="100">
        <f t="shared" si="174"/>
        <v>6406.0462829857734</v>
      </c>
      <c r="Z218" s="32">
        <f t="shared" si="175"/>
        <v>1333545.8458785082</v>
      </c>
      <c r="AA218" s="63">
        <v>53528401.583999999</v>
      </c>
      <c r="AB218" s="58">
        <f t="shared" si="176"/>
        <v>12.295884157257072</v>
      </c>
      <c r="AC218" s="58">
        <f t="shared" si="177"/>
        <v>2.1090708044911575E-3</v>
      </c>
      <c r="AD218" s="105">
        <f t="shared" si="178"/>
        <v>2086.4705353342429</v>
      </c>
      <c r="AE218" s="5">
        <f t="shared" si="179"/>
        <v>674774.36625820794</v>
      </c>
      <c r="AF218" s="46">
        <f t="shared" si="180"/>
        <v>2008320.2121367161</v>
      </c>
      <c r="AG218" s="67">
        <f t="shared" si="181"/>
        <v>78.281824678881932</v>
      </c>
      <c r="AH218" s="70">
        <v>2598.9890999999998</v>
      </c>
      <c r="AI218" s="40">
        <f t="shared" si="182"/>
        <v>2.7677116195167985E-3</v>
      </c>
      <c r="AJ218" s="5">
        <f t="shared" si="183"/>
        <v>474379.47237317084</v>
      </c>
      <c r="AK218" s="46">
        <f t="shared" si="184"/>
        <v>474379.47237317084</v>
      </c>
      <c r="AL218" s="5">
        <f t="shared" si="185"/>
        <v>18.490721979075065</v>
      </c>
      <c r="AM218" s="74">
        <v>1515.4722222222222</v>
      </c>
      <c r="AN218" s="44">
        <f t="shared" si="186"/>
        <v>1.6859161953453922E-3</v>
      </c>
      <c r="AO218" s="5">
        <f t="shared" si="187"/>
        <v>48158.756666945083</v>
      </c>
      <c r="AP218" s="108">
        <v>8</v>
      </c>
      <c r="AQ218" s="77">
        <f t="shared" si="188"/>
        <v>9.0603646796783618E-4</v>
      </c>
      <c r="AR218" s="32">
        <f t="shared" si="189"/>
        <v>77646.294251651663</v>
      </c>
      <c r="AS218" s="36">
        <v>87.833333333333329</v>
      </c>
      <c r="AT218" s="81">
        <f t="shared" si="190"/>
        <v>1.5778372252819213E-3</v>
      </c>
      <c r="AU218" s="6">
        <f t="shared" si="191"/>
        <v>180290.29960842078</v>
      </c>
      <c r="AV218" s="110">
        <v>51.527777777777779</v>
      </c>
      <c r="AW218" s="77">
        <f t="shared" si="192"/>
        <v>1.3715605623472234E-3</v>
      </c>
      <c r="AX218" s="73">
        <f t="shared" si="193"/>
        <v>156720.26287280189</v>
      </c>
      <c r="AY218" s="86">
        <v>69</v>
      </c>
      <c r="AZ218" s="77">
        <f t="shared" si="194"/>
        <v>7.4445703188218159E-4</v>
      </c>
      <c r="BA218" s="73">
        <f t="shared" si="195"/>
        <v>63799.120453600903</v>
      </c>
      <c r="BB218" s="46">
        <f t="shared" si="196"/>
        <v>526614.73385342036</v>
      </c>
      <c r="BC218" s="67">
        <f t="shared" si="197"/>
        <v>20.526787521084405</v>
      </c>
      <c r="BD218" s="93">
        <f t="shared" si="198"/>
        <v>3575639.7901224941</v>
      </c>
      <c r="BE218" s="1">
        <v>2702014</v>
      </c>
      <c r="BF218" s="1">
        <f t="shared" si="199"/>
        <v>0</v>
      </c>
      <c r="BG218" s="1">
        <f t="shared" si="200"/>
        <v>873625.7901224941</v>
      </c>
      <c r="BH218" s="87">
        <f t="shared" si="201"/>
        <v>6.311872648160846E-4</v>
      </c>
      <c r="BI218" s="1">
        <f t="shared" si="202"/>
        <v>-315.24705740170361</v>
      </c>
      <c r="BJ218" s="93">
        <f t="shared" si="203"/>
        <v>3575324.5430650925</v>
      </c>
      <c r="BK218" s="91">
        <v>7</v>
      </c>
      <c r="BL218" s="5">
        <f t="shared" si="204"/>
        <v>0</v>
      </c>
      <c r="BM218" s="139">
        <v>535</v>
      </c>
      <c r="BN218" s="32">
        <f t="shared" si="205"/>
        <v>0</v>
      </c>
      <c r="BO218" s="46">
        <f t="shared" si="206"/>
        <v>3575324.5430650925</v>
      </c>
      <c r="BP218" s="5">
        <f t="shared" si="207"/>
        <v>3575324.5430650925</v>
      </c>
      <c r="BQ218" s="96">
        <f t="shared" si="208"/>
        <v>1.2695989722297267E-3</v>
      </c>
      <c r="BR218" s="67">
        <f t="shared" si="209"/>
        <v>7476.6271774580673</v>
      </c>
      <c r="BS218" s="97">
        <f t="shared" si="211"/>
        <v>3582801</v>
      </c>
      <c r="BT218" s="99">
        <f t="shared" si="210"/>
        <v>139.65312804521537</v>
      </c>
    </row>
    <row r="219" spans="1:72" ht="15.6" x14ac:dyDescent="0.3">
      <c r="A219" s="2" t="s">
        <v>576</v>
      </c>
      <c r="B219" s="13" t="s">
        <v>279</v>
      </c>
      <c r="C219" s="36">
        <v>16421</v>
      </c>
      <c r="D219" s="25">
        <v>0</v>
      </c>
      <c r="E219" s="28">
        <v>0</v>
      </c>
      <c r="F219" s="4">
        <v>0</v>
      </c>
      <c r="G219" s="28">
        <v>0</v>
      </c>
      <c r="H219" s="28">
        <v>0</v>
      </c>
      <c r="I219" s="4">
        <v>0</v>
      </c>
      <c r="J219" s="28">
        <f t="shared" si="163"/>
        <v>0</v>
      </c>
      <c r="K219" s="49">
        <f t="shared" si="164"/>
        <v>0</v>
      </c>
      <c r="L219" s="39">
        <v>8732</v>
      </c>
      <c r="M219" s="40">
        <f t="shared" si="165"/>
        <v>2.8098709750496846E-3</v>
      </c>
      <c r="N219" s="1">
        <f t="shared" si="166"/>
        <v>321067.64362984104</v>
      </c>
      <c r="O219" s="43">
        <v>1439</v>
      </c>
      <c r="P219" s="43">
        <v>428.5</v>
      </c>
      <c r="Q219" s="43">
        <f t="shared" si="167"/>
        <v>1653.25</v>
      </c>
      <c r="R219" s="44">
        <f t="shared" si="168"/>
        <v>1.7650048095246738E-3</v>
      </c>
      <c r="S219" s="32">
        <f t="shared" si="169"/>
        <v>201676.8528595528</v>
      </c>
      <c r="T219" s="46">
        <f t="shared" si="170"/>
        <v>522744.49648939387</v>
      </c>
      <c r="U219" s="5">
        <f t="shared" si="171"/>
        <v>31.833901497435836</v>
      </c>
      <c r="V219" s="59">
        <v>55331180.759999998</v>
      </c>
      <c r="W219" s="58">
        <f t="shared" si="172"/>
        <v>4.8733686376513177</v>
      </c>
      <c r="X219" s="44">
        <f t="shared" si="173"/>
        <v>2.9898447015673435E-3</v>
      </c>
      <c r="Y219" s="100">
        <f t="shared" si="174"/>
        <v>3369.5378332622859</v>
      </c>
      <c r="Z219" s="32">
        <f t="shared" si="175"/>
        <v>1622763.6391969651</v>
      </c>
      <c r="AA219" s="63">
        <v>15362719.038000001</v>
      </c>
      <c r="AB219" s="58">
        <f t="shared" si="176"/>
        <v>17.552182028000193</v>
      </c>
      <c r="AC219" s="58">
        <f t="shared" si="177"/>
        <v>3.0106655362819911E-3</v>
      </c>
      <c r="AD219" s="105">
        <f t="shared" si="178"/>
        <v>935.55319639486027</v>
      </c>
      <c r="AE219" s="5">
        <f t="shared" si="179"/>
        <v>963229.83796186047</v>
      </c>
      <c r="AF219" s="46">
        <f t="shared" si="180"/>
        <v>2585993.4771588258</v>
      </c>
      <c r="AG219" s="67">
        <f t="shared" si="181"/>
        <v>157.48087675286681</v>
      </c>
      <c r="AH219" s="70">
        <v>7096.5009</v>
      </c>
      <c r="AI219" s="40">
        <f t="shared" si="182"/>
        <v>7.5571952182644474E-3</v>
      </c>
      <c r="AJ219" s="5">
        <f t="shared" si="183"/>
        <v>1295286.0605062684</v>
      </c>
      <c r="AK219" s="46">
        <f t="shared" si="184"/>
        <v>1295286.0605062684</v>
      </c>
      <c r="AL219" s="5">
        <f t="shared" si="185"/>
        <v>78.879852658563323</v>
      </c>
      <c r="AM219" s="74">
        <v>2005.4722222222222</v>
      </c>
      <c r="AN219" s="44">
        <f t="shared" si="186"/>
        <v>2.2310261113212106E-3</v>
      </c>
      <c r="AO219" s="5">
        <f t="shared" si="187"/>
        <v>63730.00265930008</v>
      </c>
      <c r="AP219" s="108">
        <v>8</v>
      </c>
      <c r="AQ219" s="77">
        <f t="shared" si="188"/>
        <v>9.0603646796783618E-4</v>
      </c>
      <c r="AR219" s="32">
        <f t="shared" si="189"/>
        <v>77646.294251651663</v>
      </c>
      <c r="AS219" s="36">
        <v>91</v>
      </c>
      <c r="AT219" s="81">
        <f t="shared" si="190"/>
        <v>1.6347231973509091E-3</v>
      </c>
      <c r="AU219" s="6">
        <f t="shared" si="191"/>
        <v>186790.3293855745</v>
      </c>
      <c r="AV219" s="110">
        <v>63.527777777777779</v>
      </c>
      <c r="AW219" s="77">
        <f t="shared" si="192"/>
        <v>1.6909752054383288E-3</v>
      </c>
      <c r="AX219" s="73">
        <f t="shared" si="193"/>
        <v>193217.91977902851</v>
      </c>
      <c r="AY219" s="86">
        <v>163</v>
      </c>
      <c r="AZ219" s="77">
        <f t="shared" si="194"/>
        <v>1.7586448724173276E-3</v>
      </c>
      <c r="BA219" s="73">
        <f t="shared" si="195"/>
        <v>150713.86425995576</v>
      </c>
      <c r="BB219" s="46">
        <f t="shared" si="196"/>
        <v>672098.4103355105</v>
      </c>
      <c r="BC219" s="67">
        <f t="shared" si="197"/>
        <v>40.929201043511995</v>
      </c>
      <c r="BD219" s="93">
        <f t="shared" si="198"/>
        <v>5076122.4444899987</v>
      </c>
      <c r="BE219" s="1">
        <v>2407138</v>
      </c>
      <c r="BF219" s="1">
        <f t="shared" si="199"/>
        <v>0</v>
      </c>
      <c r="BG219" s="1">
        <f t="shared" si="200"/>
        <v>2668984.4444899987</v>
      </c>
      <c r="BH219" s="87">
        <f t="shared" si="201"/>
        <v>1.9283187497453707E-3</v>
      </c>
      <c r="BI219" s="1">
        <f t="shared" si="202"/>
        <v>-963.10056535581282</v>
      </c>
      <c r="BJ219" s="93">
        <f t="shared" si="203"/>
        <v>5075159.3439246425</v>
      </c>
      <c r="BK219" s="91">
        <v>8</v>
      </c>
      <c r="BL219" s="5">
        <f t="shared" si="204"/>
        <v>0</v>
      </c>
      <c r="BM219" s="139">
        <v>975</v>
      </c>
      <c r="BN219" s="32">
        <f t="shared" si="205"/>
        <v>0</v>
      </c>
      <c r="BO219" s="46">
        <f t="shared" si="206"/>
        <v>5075159.3439246425</v>
      </c>
      <c r="BP219" s="5">
        <f t="shared" si="207"/>
        <v>5075159.3439246425</v>
      </c>
      <c r="BQ219" s="96">
        <f t="shared" si="208"/>
        <v>1.8021908247313791E-3</v>
      </c>
      <c r="BR219" s="67">
        <f t="shared" si="209"/>
        <v>10613.043326183551</v>
      </c>
      <c r="BS219" s="97">
        <f t="shared" si="211"/>
        <v>5085772</v>
      </c>
      <c r="BT219" s="99">
        <f t="shared" si="210"/>
        <v>309.71146702393276</v>
      </c>
    </row>
    <row r="220" spans="1:72" ht="15.6" x14ac:dyDescent="0.3">
      <c r="A220" s="2">
        <v>72043</v>
      </c>
      <c r="B220" s="170" t="s">
        <v>663</v>
      </c>
      <c r="C220" s="36">
        <v>33383</v>
      </c>
      <c r="D220" s="25">
        <v>0</v>
      </c>
      <c r="E220" s="28">
        <v>0</v>
      </c>
      <c r="F220" s="4">
        <v>0</v>
      </c>
      <c r="G220" s="28">
        <v>0</v>
      </c>
      <c r="H220" s="28">
        <v>0</v>
      </c>
      <c r="I220" s="4">
        <v>0</v>
      </c>
      <c r="J220" s="28">
        <f t="shared" si="163"/>
        <v>0</v>
      </c>
      <c r="K220" s="49">
        <f t="shared" si="164"/>
        <v>0</v>
      </c>
      <c r="L220" s="39">
        <v>15319</v>
      </c>
      <c r="M220" s="40">
        <f t="shared" si="165"/>
        <v>4.9295022293616717E-3</v>
      </c>
      <c r="N220" s="1">
        <f t="shared" si="166"/>
        <v>563265.60155354266</v>
      </c>
      <c r="O220" s="43">
        <v>3301</v>
      </c>
      <c r="P220" s="43">
        <v>3157.5</v>
      </c>
      <c r="Q220" s="43">
        <f t="shared" si="167"/>
        <v>4879.75</v>
      </c>
      <c r="R220" s="44">
        <f t="shared" si="168"/>
        <v>5.2096066652218519E-3</v>
      </c>
      <c r="S220" s="32">
        <f t="shared" si="169"/>
        <v>595271.50929466367</v>
      </c>
      <c r="T220" s="46">
        <f t="shared" si="170"/>
        <v>1158537.1108482063</v>
      </c>
      <c r="U220" s="5">
        <f t="shared" si="171"/>
        <v>34.704403763838073</v>
      </c>
      <c r="V220" s="59">
        <v>107293558.85000001</v>
      </c>
      <c r="W220" s="58">
        <f t="shared" si="172"/>
        <v>10.386687709352646</v>
      </c>
      <c r="X220" s="44">
        <f t="shared" si="173"/>
        <v>6.37230333341029E-3</v>
      </c>
      <c r="Y220" s="100">
        <f t="shared" si="174"/>
        <v>3214.0178788604981</v>
      </c>
      <c r="Z220" s="32">
        <f t="shared" si="175"/>
        <v>3458621.8280738746</v>
      </c>
      <c r="AA220" s="63">
        <v>39626982.486000001</v>
      </c>
      <c r="AB220" s="58">
        <f t="shared" si="176"/>
        <v>28.122875351251391</v>
      </c>
      <c r="AC220" s="58">
        <f t="shared" si="177"/>
        <v>4.8238202786467779E-3</v>
      </c>
      <c r="AD220" s="105">
        <f t="shared" si="178"/>
        <v>1187.04078381212</v>
      </c>
      <c r="AE220" s="5">
        <f t="shared" si="179"/>
        <v>1543329.064408856</v>
      </c>
      <c r="AF220" s="46">
        <f t="shared" si="180"/>
        <v>5001950.8924827306</v>
      </c>
      <c r="AG220" s="67">
        <f t="shared" si="181"/>
        <v>149.83527221887579</v>
      </c>
      <c r="AH220" s="70">
        <v>5656.5127000000002</v>
      </c>
      <c r="AI220" s="40">
        <f t="shared" si="182"/>
        <v>6.0237251190219838E-3</v>
      </c>
      <c r="AJ220" s="5">
        <f t="shared" si="183"/>
        <v>1032452.7756188512</v>
      </c>
      <c r="AK220" s="46">
        <f t="shared" si="184"/>
        <v>1032452.7756188512</v>
      </c>
      <c r="AL220" s="5">
        <f t="shared" si="185"/>
        <v>30.92750129164099</v>
      </c>
      <c r="AM220" s="74">
        <v>3907.5555555555557</v>
      </c>
      <c r="AN220" s="44">
        <f t="shared" si="186"/>
        <v>4.3470352664484301E-3</v>
      </c>
      <c r="AO220" s="5">
        <f t="shared" si="187"/>
        <v>124174.50772316106</v>
      </c>
      <c r="AP220" s="108">
        <v>18.333333333333332</v>
      </c>
      <c r="AQ220" s="77">
        <f t="shared" si="188"/>
        <v>2.0763335724262909E-3</v>
      </c>
      <c r="AR220" s="32">
        <f t="shared" si="189"/>
        <v>177939.4243267017</v>
      </c>
      <c r="AS220" s="36">
        <v>181.91666666666666</v>
      </c>
      <c r="AT220" s="81">
        <f t="shared" si="190"/>
        <v>3.2679493954368448E-3</v>
      </c>
      <c r="AU220" s="6">
        <f t="shared" si="191"/>
        <v>373409.60535596072</v>
      </c>
      <c r="AV220" s="110">
        <v>88.444444444444443</v>
      </c>
      <c r="AW220" s="77">
        <f t="shared" si="192"/>
        <v>2.3542042213011102E-3</v>
      </c>
      <c r="AX220" s="73">
        <f t="shared" si="193"/>
        <v>269001.24904959631</v>
      </c>
      <c r="AY220" s="86">
        <v>284</v>
      </c>
      <c r="AZ220" s="77">
        <f t="shared" si="194"/>
        <v>3.0641419862976749E-3</v>
      </c>
      <c r="BA220" s="73">
        <f t="shared" si="195"/>
        <v>262593.48128728487</v>
      </c>
      <c r="BB220" s="46">
        <f t="shared" si="196"/>
        <v>1207118.2677427048</v>
      </c>
      <c r="BC220" s="67">
        <f t="shared" si="197"/>
        <v>36.159670123796687</v>
      </c>
      <c r="BD220" s="93">
        <f t="shared" si="198"/>
        <v>8400059.0466924924</v>
      </c>
      <c r="BE220" s="1">
        <v>8258343</v>
      </c>
      <c r="BF220" s="1">
        <f t="shared" si="199"/>
        <v>0</v>
      </c>
      <c r="BG220" s="1">
        <f t="shared" si="200"/>
        <v>141716.04669249244</v>
      </c>
      <c r="BH220" s="87">
        <f t="shared" si="201"/>
        <v>1.0238864843932873E-4</v>
      </c>
      <c r="BI220" s="1">
        <f t="shared" si="202"/>
        <v>-51.13810422211386</v>
      </c>
      <c r="BJ220" s="93">
        <f t="shared" si="203"/>
        <v>8400007.9085882697</v>
      </c>
      <c r="BK220" s="91">
        <v>6</v>
      </c>
      <c r="BL220" s="5">
        <f t="shared" si="204"/>
        <v>0</v>
      </c>
      <c r="BM220" s="139">
        <v>741</v>
      </c>
      <c r="BN220" s="32">
        <f t="shared" si="205"/>
        <v>0</v>
      </c>
      <c r="BO220" s="46">
        <f t="shared" si="206"/>
        <v>8400007.9085882697</v>
      </c>
      <c r="BP220" s="5">
        <f t="shared" si="207"/>
        <v>8400007.9085882697</v>
      </c>
      <c r="BQ220" s="96">
        <f t="shared" si="208"/>
        <v>2.9828456910718786E-3</v>
      </c>
      <c r="BR220" s="67">
        <f t="shared" si="209"/>
        <v>17565.881548300709</v>
      </c>
      <c r="BS220" s="97">
        <f t="shared" si="211"/>
        <v>8417574</v>
      </c>
      <c r="BT220" s="99">
        <f t="shared" si="210"/>
        <v>252.15151424377677</v>
      </c>
    </row>
    <row r="221" spans="1:72" ht="15.6" x14ac:dyDescent="0.3">
      <c r="A221" s="2" t="s">
        <v>388</v>
      </c>
      <c r="B221" s="13" t="s">
        <v>89</v>
      </c>
      <c r="C221" s="36">
        <v>4499</v>
      </c>
      <c r="D221" s="25">
        <v>0</v>
      </c>
      <c r="E221" s="28">
        <v>0</v>
      </c>
      <c r="F221" s="4">
        <v>0</v>
      </c>
      <c r="G221" s="28">
        <v>0</v>
      </c>
      <c r="H221" s="28">
        <v>0</v>
      </c>
      <c r="I221" s="4">
        <v>0</v>
      </c>
      <c r="J221" s="28">
        <f t="shared" si="163"/>
        <v>0</v>
      </c>
      <c r="K221" s="49">
        <f t="shared" si="164"/>
        <v>0</v>
      </c>
      <c r="L221" s="39">
        <v>1641</v>
      </c>
      <c r="M221" s="40">
        <f t="shared" si="165"/>
        <v>5.2805752062030833E-4</v>
      </c>
      <c r="N221" s="1">
        <f t="shared" si="166"/>
        <v>60338.067246515013</v>
      </c>
      <c r="O221" s="43">
        <v>0</v>
      </c>
      <c r="P221" s="43">
        <v>0</v>
      </c>
      <c r="Q221" s="43">
        <f t="shared" si="167"/>
        <v>0</v>
      </c>
      <c r="R221" s="44">
        <f t="shared" si="168"/>
        <v>0</v>
      </c>
      <c r="S221" s="32">
        <f t="shared" si="169"/>
        <v>0</v>
      </c>
      <c r="T221" s="46">
        <f t="shared" si="170"/>
        <v>60338.067246515013</v>
      </c>
      <c r="U221" s="5">
        <f t="shared" si="171"/>
        <v>13.411439708049569</v>
      </c>
      <c r="V221" s="59">
        <v>24873934.229999997</v>
      </c>
      <c r="W221" s="58">
        <f t="shared" si="172"/>
        <v>0.81374344777303864</v>
      </c>
      <c r="X221" s="44">
        <f t="shared" si="173"/>
        <v>4.9923712254444001E-4</v>
      </c>
      <c r="Y221" s="100">
        <f t="shared" si="174"/>
        <v>5528.7695554567672</v>
      </c>
      <c r="Z221" s="32">
        <f t="shared" si="175"/>
        <v>270965.19407103024</v>
      </c>
      <c r="AA221" s="63">
        <v>4758321.8339999998</v>
      </c>
      <c r="AB221" s="58">
        <f t="shared" si="176"/>
        <v>4.2538108404880122</v>
      </c>
      <c r="AC221" s="58">
        <f t="shared" si="177"/>
        <v>7.2964157247742089E-4</v>
      </c>
      <c r="AD221" s="105">
        <f t="shared" si="178"/>
        <v>1057.6398830851299</v>
      </c>
      <c r="AE221" s="5">
        <f t="shared" si="179"/>
        <v>233440.92034068939</v>
      </c>
      <c r="AF221" s="46">
        <f t="shared" si="180"/>
        <v>504406.11441171961</v>
      </c>
      <c r="AG221" s="67">
        <f t="shared" si="181"/>
        <v>112.11516212752159</v>
      </c>
      <c r="AH221" s="70">
        <v>3079.9888000000001</v>
      </c>
      <c r="AI221" s="40">
        <f t="shared" si="182"/>
        <v>3.2799371069857897E-3</v>
      </c>
      <c r="AJ221" s="5">
        <f t="shared" si="183"/>
        <v>562173.75511858659</v>
      </c>
      <c r="AK221" s="46">
        <f t="shared" si="184"/>
        <v>562173.75511858659</v>
      </c>
      <c r="AL221" s="5">
        <f t="shared" si="185"/>
        <v>124.95526897501369</v>
      </c>
      <c r="AM221" s="74">
        <v>361.91666666666669</v>
      </c>
      <c r="AN221" s="44">
        <f t="shared" si="186"/>
        <v>4.0262115052431614E-4</v>
      </c>
      <c r="AO221" s="5">
        <f t="shared" si="187"/>
        <v>11501.007031428186</v>
      </c>
      <c r="AP221" s="108">
        <v>1</v>
      </c>
      <c r="AQ221" s="77">
        <f t="shared" si="188"/>
        <v>1.1325455849597952E-4</v>
      </c>
      <c r="AR221" s="32">
        <f t="shared" si="189"/>
        <v>9705.7867814564579</v>
      </c>
      <c r="AS221" s="36">
        <v>17.25</v>
      </c>
      <c r="AT221" s="81">
        <f t="shared" si="190"/>
        <v>3.0987884784948553E-4</v>
      </c>
      <c r="AU221" s="6">
        <f t="shared" si="191"/>
        <v>35408.056943968797</v>
      </c>
      <c r="AV221" s="110">
        <v>10.083333333333334</v>
      </c>
      <c r="AW221" s="77">
        <f t="shared" si="192"/>
        <v>2.6839702648627609E-4</v>
      </c>
      <c r="AX221" s="73">
        <f t="shared" si="193"/>
        <v>30668.170039259883</v>
      </c>
      <c r="AY221" s="86">
        <v>18</v>
      </c>
      <c r="AZ221" s="77">
        <f t="shared" si="194"/>
        <v>1.9420618223013432E-4</v>
      </c>
      <c r="BA221" s="73">
        <f t="shared" si="195"/>
        <v>16643.248813982842</v>
      </c>
      <c r="BB221" s="46">
        <f t="shared" si="196"/>
        <v>103926.26961009616</v>
      </c>
      <c r="BC221" s="67">
        <f t="shared" si="197"/>
        <v>23.099859882217416</v>
      </c>
      <c r="BD221" s="93">
        <f t="shared" si="198"/>
        <v>1230844.2063869175</v>
      </c>
      <c r="BE221" s="1">
        <v>569329</v>
      </c>
      <c r="BF221" s="1">
        <f t="shared" si="199"/>
        <v>0</v>
      </c>
      <c r="BG221" s="1">
        <f t="shared" si="200"/>
        <v>661515.2063869175</v>
      </c>
      <c r="BH221" s="87">
        <f t="shared" si="201"/>
        <v>4.7793915710187706E-4</v>
      </c>
      <c r="BI221" s="1">
        <f t="shared" si="202"/>
        <v>-238.7071496718477</v>
      </c>
      <c r="BJ221" s="93">
        <f t="shared" si="203"/>
        <v>1230605.4992372456</v>
      </c>
      <c r="BK221" s="91">
        <v>7.5</v>
      </c>
      <c r="BL221" s="5">
        <f t="shared" si="204"/>
        <v>0</v>
      </c>
      <c r="BM221" s="139">
        <v>850</v>
      </c>
      <c r="BN221" s="32">
        <f t="shared" si="205"/>
        <v>0</v>
      </c>
      <c r="BO221" s="46">
        <f t="shared" si="206"/>
        <v>1230605.4992372456</v>
      </c>
      <c r="BP221" s="5">
        <f t="shared" si="207"/>
        <v>1230605.4992372456</v>
      </c>
      <c r="BQ221" s="96">
        <f t="shared" si="208"/>
        <v>4.3698843510090048E-4</v>
      </c>
      <c r="BR221" s="67">
        <f t="shared" si="209"/>
        <v>2573.4107238384581</v>
      </c>
      <c r="BS221" s="97">
        <f t="shared" si="211"/>
        <v>1233179</v>
      </c>
      <c r="BT221" s="99">
        <f t="shared" si="210"/>
        <v>274.10068904200932</v>
      </c>
    </row>
    <row r="222" spans="1:72" ht="15.6" x14ac:dyDescent="0.3">
      <c r="A222" s="3" t="s">
        <v>487</v>
      </c>
      <c r="B222" s="13" t="s">
        <v>188</v>
      </c>
      <c r="C222" s="36">
        <v>6784</v>
      </c>
      <c r="D222" s="25">
        <v>0</v>
      </c>
      <c r="E222" s="28">
        <v>0</v>
      </c>
      <c r="F222" s="4">
        <v>0</v>
      </c>
      <c r="G222" s="28">
        <v>0</v>
      </c>
      <c r="H222" s="28">
        <v>0</v>
      </c>
      <c r="I222" s="4">
        <v>0</v>
      </c>
      <c r="J222" s="28">
        <f t="shared" si="163"/>
        <v>0</v>
      </c>
      <c r="K222" s="49">
        <f t="shared" si="164"/>
        <v>0</v>
      </c>
      <c r="L222" s="39">
        <v>3275</v>
      </c>
      <c r="M222" s="40">
        <f t="shared" si="165"/>
        <v>1.0538625106834307E-3</v>
      </c>
      <c r="N222" s="1">
        <f t="shared" si="166"/>
        <v>120418.75090331302</v>
      </c>
      <c r="O222" s="43">
        <v>49</v>
      </c>
      <c r="P222" s="43">
        <v>102</v>
      </c>
      <c r="Q222" s="43">
        <f t="shared" si="167"/>
        <v>100</v>
      </c>
      <c r="R222" s="44">
        <f t="shared" si="168"/>
        <v>1.0675970419021163E-4</v>
      </c>
      <c r="S222" s="32">
        <f t="shared" si="169"/>
        <v>12198.811604993365</v>
      </c>
      <c r="T222" s="46">
        <f t="shared" si="170"/>
        <v>132617.56250830638</v>
      </c>
      <c r="U222" s="5">
        <f t="shared" si="171"/>
        <v>19.548579379172519</v>
      </c>
      <c r="V222" s="59">
        <v>23649120.040000003</v>
      </c>
      <c r="W222" s="58">
        <f t="shared" si="172"/>
        <v>1.9460620911965227</v>
      </c>
      <c r="X222" s="44">
        <f t="shared" si="173"/>
        <v>1.1939222876209774E-3</v>
      </c>
      <c r="Y222" s="100">
        <f t="shared" si="174"/>
        <v>3486.014156839623</v>
      </c>
      <c r="Z222" s="32">
        <f t="shared" si="175"/>
        <v>648011.4754329971</v>
      </c>
      <c r="AA222" s="63">
        <v>7611811.8660000004</v>
      </c>
      <c r="AB222" s="58">
        <f t="shared" si="176"/>
        <v>6.0462156461816052</v>
      </c>
      <c r="AC222" s="58">
        <f t="shared" si="177"/>
        <v>1.037086616458813E-3</v>
      </c>
      <c r="AD222" s="105">
        <f t="shared" si="178"/>
        <v>1122.0241547759435</v>
      </c>
      <c r="AE222" s="5">
        <f t="shared" si="179"/>
        <v>331804.63305721071</v>
      </c>
      <c r="AF222" s="46">
        <f t="shared" si="180"/>
        <v>979816.10849020781</v>
      </c>
      <c r="AG222" s="67">
        <f t="shared" si="181"/>
        <v>144.43044052037263</v>
      </c>
      <c r="AH222" s="70">
        <v>2643.6172000000001</v>
      </c>
      <c r="AI222" s="40">
        <f t="shared" si="182"/>
        <v>2.8152369096101498E-3</v>
      </c>
      <c r="AJ222" s="5">
        <f t="shared" si="183"/>
        <v>482525.19892932189</v>
      </c>
      <c r="AK222" s="46">
        <f t="shared" si="184"/>
        <v>482525.19892932189</v>
      </c>
      <c r="AL222" s="5">
        <f t="shared" si="185"/>
        <v>71.126945596892966</v>
      </c>
      <c r="AM222" s="74">
        <v>917.97222222222217</v>
      </c>
      <c r="AN222" s="44">
        <f t="shared" si="186"/>
        <v>1.0212158386197769E-3</v>
      </c>
      <c r="AO222" s="5">
        <f t="shared" si="187"/>
        <v>29171.369972185676</v>
      </c>
      <c r="AP222" s="108">
        <v>3.6666666666666665</v>
      </c>
      <c r="AQ222" s="77">
        <f t="shared" si="188"/>
        <v>4.1526671448525819E-4</v>
      </c>
      <c r="AR222" s="32">
        <f t="shared" si="189"/>
        <v>35587.88486534034</v>
      </c>
      <c r="AS222" s="36">
        <v>31.5</v>
      </c>
      <c r="AT222" s="81">
        <f t="shared" si="190"/>
        <v>5.6586572215993009E-4</v>
      </c>
      <c r="AU222" s="6">
        <f t="shared" si="191"/>
        <v>64658.190941160407</v>
      </c>
      <c r="AV222" s="110">
        <v>7.0277777777777777</v>
      </c>
      <c r="AW222" s="77">
        <f t="shared" si="192"/>
        <v>1.8706459421770756E-4</v>
      </c>
      <c r="AX222" s="73">
        <f t="shared" si="193"/>
        <v>21374.785178878101</v>
      </c>
      <c r="AY222" s="86">
        <v>38</v>
      </c>
      <c r="AZ222" s="77">
        <f t="shared" si="194"/>
        <v>4.0999082915250582E-4</v>
      </c>
      <c r="BA222" s="73">
        <f t="shared" si="195"/>
        <v>35135.747496186006</v>
      </c>
      <c r="BB222" s="46">
        <f t="shared" si="196"/>
        <v>185927.97845375052</v>
      </c>
      <c r="BC222" s="67">
        <f t="shared" si="197"/>
        <v>27.406836446602377</v>
      </c>
      <c r="BD222" s="93">
        <f t="shared" si="198"/>
        <v>1780886.8483815866</v>
      </c>
      <c r="BE222" s="1">
        <v>850780</v>
      </c>
      <c r="BF222" s="1">
        <f t="shared" si="199"/>
        <v>0</v>
      </c>
      <c r="BG222" s="1">
        <f t="shared" si="200"/>
        <v>930106.84838158661</v>
      </c>
      <c r="BH222" s="87">
        <f t="shared" si="201"/>
        <v>6.7199435302198098E-4</v>
      </c>
      <c r="BI222" s="1">
        <f t="shared" si="202"/>
        <v>-335.62819497390893</v>
      </c>
      <c r="BJ222" s="93">
        <f t="shared" si="203"/>
        <v>1780551.2201866128</v>
      </c>
      <c r="BK222" s="91">
        <v>7.5</v>
      </c>
      <c r="BL222" s="5">
        <f t="shared" si="204"/>
        <v>0</v>
      </c>
      <c r="BM222" s="139">
        <v>1023.3</v>
      </c>
      <c r="BN222" s="32">
        <f t="shared" si="205"/>
        <v>0</v>
      </c>
      <c r="BO222" s="46">
        <f t="shared" si="206"/>
        <v>1780551.2201866128</v>
      </c>
      <c r="BP222" s="5">
        <f t="shared" si="207"/>
        <v>1780551.2201866128</v>
      </c>
      <c r="BQ222" s="96">
        <f t="shared" si="208"/>
        <v>6.3227434934153698E-4</v>
      </c>
      <c r="BR222" s="67">
        <f t="shared" si="209"/>
        <v>3723.4431401549509</v>
      </c>
      <c r="BS222" s="97">
        <f t="shared" si="211"/>
        <v>1784275</v>
      </c>
      <c r="BT222" s="99">
        <f t="shared" si="210"/>
        <v>263.01223466981133</v>
      </c>
    </row>
    <row r="223" spans="1:72" ht="15.6" x14ac:dyDescent="0.3">
      <c r="A223" s="3" t="s">
        <v>451</v>
      </c>
      <c r="B223" s="13" t="s">
        <v>152</v>
      </c>
      <c r="C223" s="36">
        <v>19686</v>
      </c>
      <c r="D223" s="25">
        <v>0</v>
      </c>
      <c r="E223" s="28">
        <v>0</v>
      </c>
      <c r="F223" s="4">
        <v>0</v>
      </c>
      <c r="G223" s="28">
        <v>0</v>
      </c>
      <c r="H223" s="28">
        <v>0</v>
      </c>
      <c r="I223" s="4">
        <v>0</v>
      </c>
      <c r="J223" s="28">
        <f t="shared" si="163"/>
        <v>0</v>
      </c>
      <c r="K223" s="49">
        <f t="shared" si="164"/>
        <v>0</v>
      </c>
      <c r="L223" s="39">
        <v>8382</v>
      </c>
      <c r="M223" s="40">
        <f t="shared" si="165"/>
        <v>2.6972444471903864E-3</v>
      </c>
      <c r="N223" s="1">
        <f t="shared" si="166"/>
        <v>308198.46414399077</v>
      </c>
      <c r="O223" s="43">
        <v>2039</v>
      </c>
      <c r="P223" s="43">
        <v>1303</v>
      </c>
      <c r="Q223" s="43">
        <f t="shared" si="167"/>
        <v>2690.5</v>
      </c>
      <c r="R223" s="44">
        <f t="shared" si="168"/>
        <v>2.8723698412376438E-3</v>
      </c>
      <c r="S223" s="32">
        <f t="shared" si="169"/>
        <v>328209.02623234648</v>
      </c>
      <c r="T223" s="46">
        <f t="shared" si="170"/>
        <v>636407.4903763372</v>
      </c>
      <c r="U223" s="5">
        <f t="shared" si="171"/>
        <v>32.327922908479998</v>
      </c>
      <c r="V223" s="59">
        <v>59593311.419999994</v>
      </c>
      <c r="W223" s="58">
        <f t="shared" si="172"/>
        <v>6.5030552383423847</v>
      </c>
      <c r="X223" s="44">
        <f t="shared" si="173"/>
        <v>3.9896684806770945E-3</v>
      </c>
      <c r="Y223" s="100">
        <f t="shared" si="174"/>
        <v>3027.1924931423346</v>
      </c>
      <c r="Z223" s="32">
        <f t="shared" si="175"/>
        <v>2165426.498406095</v>
      </c>
      <c r="AA223" s="63">
        <v>18552819.636</v>
      </c>
      <c r="AB223" s="58">
        <f t="shared" si="176"/>
        <v>20.888393441179034</v>
      </c>
      <c r="AC223" s="58">
        <f t="shared" si="177"/>
        <v>3.5829144286068934E-3</v>
      </c>
      <c r="AD223" s="105">
        <f t="shared" si="178"/>
        <v>942.43724657116729</v>
      </c>
      <c r="AE223" s="5">
        <f t="shared" si="179"/>
        <v>1146314.6745819657</v>
      </c>
      <c r="AF223" s="46">
        <f t="shared" si="180"/>
        <v>3311741.1729880609</v>
      </c>
      <c r="AG223" s="67">
        <f t="shared" si="181"/>
        <v>168.22824204958147</v>
      </c>
      <c r="AH223" s="70">
        <v>10054.176799999999</v>
      </c>
      <c r="AI223" s="40">
        <f t="shared" si="182"/>
        <v>1.0706879053104232E-2</v>
      </c>
      <c r="AJ223" s="5">
        <f t="shared" si="183"/>
        <v>1835134.7012307879</v>
      </c>
      <c r="AK223" s="46">
        <f t="shared" si="184"/>
        <v>1835134.7012307879</v>
      </c>
      <c r="AL223" s="5">
        <f t="shared" si="185"/>
        <v>93.220293672192824</v>
      </c>
      <c r="AM223" s="74">
        <v>3692.4722222222222</v>
      </c>
      <c r="AN223" s="44">
        <f t="shared" si="186"/>
        <v>4.1077616791808137E-3</v>
      </c>
      <c r="AO223" s="5">
        <f t="shared" si="187"/>
        <v>117339.57814726513</v>
      </c>
      <c r="AP223" s="108">
        <v>26</v>
      </c>
      <c r="AQ223" s="77">
        <f t="shared" si="188"/>
        <v>2.9446185208954674E-3</v>
      </c>
      <c r="AR223" s="32">
        <f t="shared" si="189"/>
        <v>252350.45631786788</v>
      </c>
      <c r="AS223" s="36">
        <v>124.58333333333333</v>
      </c>
      <c r="AT223" s="81">
        <f t="shared" si="190"/>
        <v>2.2380139011351731E-3</v>
      </c>
      <c r="AU223" s="6">
        <f t="shared" si="191"/>
        <v>255724.85570644127</v>
      </c>
      <c r="AV223" s="110">
        <v>58.527777777777779</v>
      </c>
      <c r="AW223" s="77">
        <f t="shared" si="192"/>
        <v>1.5578857708170349E-3</v>
      </c>
      <c r="AX223" s="73">
        <f t="shared" si="193"/>
        <v>178010.56273476742</v>
      </c>
      <c r="AY223" s="86">
        <v>151</v>
      </c>
      <c r="AZ223" s="77">
        <f t="shared" si="194"/>
        <v>1.6291740842639046E-3</v>
      </c>
      <c r="BA223" s="73">
        <f t="shared" si="195"/>
        <v>139618.36505063385</v>
      </c>
      <c r="BB223" s="46">
        <f t="shared" si="196"/>
        <v>943043.81795697543</v>
      </c>
      <c r="BC223" s="67">
        <f t="shared" si="197"/>
        <v>47.90428822294907</v>
      </c>
      <c r="BD223" s="93">
        <f t="shared" si="198"/>
        <v>6726327.1825521616</v>
      </c>
      <c r="BE223" s="1">
        <v>3356672</v>
      </c>
      <c r="BF223" s="1">
        <f t="shared" si="199"/>
        <v>0</v>
      </c>
      <c r="BG223" s="1">
        <f t="shared" si="200"/>
        <v>3369655.1825521616</v>
      </c>
      <c r="BH223" s="87">
        <f t="shared" si="201"/>
        <v>2.4345474482274907E-3</v>
      </c>
      <c r="BI223" s="1">
        <f t="shared" si="202"/>
        <v>-1215.9369523752548</v>
      </c>
      <c r="BJ223" s="93">
        <f t="shared" si="203"/>
        <v>6725111.2455997868</v>
      </c>
      <c r="BK223" s="91">
        <v>8</v>
      </c>
      <c r="BL223" s="5">
        <f t="shared" si="204"/>
        <v>0</v>
      </c>
      <c r="BM223" s="139">
        <v>1215</v>
      </c>
      <c r="BN223" s="32">
        <f t="shared" si="205"/>
        <v>0</v>
      </c>
      <c r="BO223" s="46">
        <f t="shared" si="206"/>
        <v>6725111.2455997868</v>
      </c>
      <c r="BP223" s="5">
        <f t="shared" si="207"/>
        <v>6725111.2455997868</v>
      </c>
      <c r="BQ223" s="96">
        <f t="shared" si="208"/>
        <v>2.388089311250148E-3</v>
      </c>
      <c r="BR223" s="67">
        <f t="shared" si="209"/>
        <v>14063.380514031513</v>
      </c>
      <c r="BS223" s="97">
        <f t="shared" si="211"/>
        <v>6739175</v>
      </c>
      <c r="BT223" s="99">
        <f t="shared" si="210"/>
        <v>342.33338413085443</v>
      </c>
    </row>
    <row r="224" spans="1:72" ht="15.6" x14ac:dyDescent="0.3">
      <c r="A224" s="3" t="s">
        <v>339</v>
      </c>
      <c r="B224" s="13" t="s">
        <v>40</v>
      </c>
      <c r="C224" s="36">
        <v>18109</v>
      </c>
      <c r="D224" s="25">
        <v>0</v>
      </c>
      <c r="E224" s="28">
        <v>0</v>
      </c>
      <c r="F224" s="4">
        <v>0</v>
      </c>
      <c r="G224" s="28">
        <v>0</v>
      </c>
      <c r="H224" s="28">
        <v>0</v>
      </c>
      <c r="I224" s="4">
        <v>0</v>
      </c>
      <c r="J224" s="28">
        <f t="shared" si="163"/>
        <v>0</v>
      </c>
      <c r="K224" s="49">
        <f t="shared" si="164"/>
        <v>0</v>
      </c>
      <c r="L224" s="39">
        <v>4786</v>
      </c>
      <c r="M224" s="40">
        <f t="shared" si="165"/>
        <v>1.5400873209559997E-3</v>
      </c>
      <c r="N224" s="1">
        <f t="shared" si="166"/>
        <v>175976.8371979408</v>
      </c>
      <c r="O224" s="43">
        <v>0</v>
      </c>
      <c r="P224" s="43">
        <v>453</v>
      </c>
      <c r="Q224" s="43">
        <f t="shared" si="167"/>
        <v>226.5</v>
      </c>
      <c r="R224" s="44">
        <f t="shared" si="168"/>
        <v>2.4181072999082933E-4</v>
      </c>
      <c r="S224" s="32">
        <f t="shared" si="169"/>
        <v>27630.30828530997</v>
      </c>
      <c r="T224" s="46">
        <f t="shared" si="170"/>
        <v>203607.14548325076</v>
      </c>
      <c r="U224" s="5">
        <f t="shared" si="171"/>
        <v>11.243422910334683</v>
      </c>
      <c r="V224" s="59">
        <v>83558318.719999984</v>
      </c>
      <c r="W224" s="58">
        <f t="shared" si="172"/>
        <v>3.9246347464086466</v>
      </c>
      <c r="X224" s="44">
        <f t="shared" si="173"/>
        <v>2.4077900266933471E-3</v>
      </c>
      <c r="Y224" s="100">
        <f t="shared" si="174"/>
        <v>4614.1873499364947</v>
      </c>
      <c r="Z224" s="32">
        <f t="shared" si="175"/>
        <v>1306848.5142692439</v>
      </c>
      <c r="AA224" s="63">
        <v>17527126.355999999</v>
      </c>
      <c r="AB224" s="58">
        <f t="shared" si="176"/>
        <v>18.710190954248407</v>
      </c>
      <c r="AC224" s="58">
        <f t="shared" si="177"/>
        <v>3.2092948325940251E-3</v>
      </c>
      <c r="AD224" s="105">
        <f t="shared" si="178"/>
        <v>967.86826196918651</v>
      </c>
      <c r="AE224" s="5">
        <f t="shared" si="179"/>
        <v>1026779.1305004782</v>
      </c>
      <c r="AF224" s="46">
        <f t="shared" si="180"/>
        <v>2333627.6447697221</v>
      </c>
      <c r="AG224" s="67">
        <f t="shared" si="181"/>
        <v>128.86562729966988</v>
      </c>
      <c r="AH224" s="70">
        <v>2374.0655000000002</v>
      </c>
      <c r="AI224" s="40">
        <f t="shared" si="182"/>
        <v>2.5281863128413886E-3</v>
      </c>
      <c r="AJ224" s="5">
        <f t="shared" si="183"/>
        <v>433325.37995998067</v>
      </c>
      <c r="AK224" s="46">
        <f t="shared" si="184"/>
        <v>433325.37995998067</v>
      </c>
      <c r="AL224" s="5">
        <f t="shared" si="185"/>
        <v>23.928730463304472</v>
      </c>
      <c r="AM224" s="74">
        <v>2133.9166666666665</v>
      </c>
      <c r="AN224" s="44">
        <f t="shared" si="186"/>
        <v>2.3739166017674794E-3</v>
      </c>
      <c r="AO224" s="5">
        <f t="shared" si="187"/>
        <v>67811.71702827113</v>
      </c>
      <c r="AP224" s="108">
        <v>11.333333333333334</v>
      </c>
      <c r="AQ224" s="77">
        <f t="shared" si="188"/>
        <v>1.2835516629544346E-3</v>
      </c>
      <c r="AR224" s="32">
        <f t="shared" si="189"/>
        <v>109998.91685650652</v>
      </c>
      <c r="AS224" s="36">
        <v>107.75</v>
      </c>
      <c r="AT224" s="81">
        <f t="shared" si="190"/>
        <v>1.9356200496105545E-3</v>
      </c>
      <c r="AU224" s="6">
        <f t="shared" si="191"/>
        <v>221172.06583841375</v>
      </c>
      <c r="AV224" s="110">
        <v>40.083333333333336</v>
      </c>
      <c r="AW224" s="77">
        <f t="shared" si="192"/>
        <v>1.0669336342140397E-3</v>
      </c>
      <c r="AX224" s="73">
        <f t="shared" si="193"/>
        <v>121912.3123048265</v>
      </c>
      <c r="AY224" s="86">
        <v>126</v>
      </c>
      <c r="AZ224" s="77">
        <f t="shared" si="194"/>
        <v>1.3594432756109402E-3</v>
      </c>
      <c r="BA224" s="73">
        <f t="shared" si="195"/>
        <v>116502.7416978799</v>
      </c>
      <c r="BB224" s="46">
        <f t="shared" si="196"/>
        <v>637397.75372589787</v>
      </c>
      <c r="BC224" s="67">
        <f t="shared" si="197"/>
        <v>35.197843819421166</v>
      </c>
      <c r="BD224" s="93">
        <f t="shared" si="198"/>
        <v>3607957.9239388513</v>
      </c>
      <c r="BE224" s="1">
        <v>1979448</v>
      </c>
      <c r="BF224" s="1">
        <f t="shared" si="199"/>
        <v>0</v>
      </c>
      <c r="BG224" s="1">
        <f t="shared" si="200"/>
        <v>1628509.9239388513</v>
      </c>
      <c r="BH224" s="87">
        <f t="shared" si="201"/>
        <v>1.1765846844707835E-3</v>
      </c>
      <c r="BI224" s="1">
        <f t="shared" si="202"/>
        <v>-587.64629807827896</v>
      </c>
      <c r="BJ224" s="93">
        <f t="shared" si="203"/>
        <v>3607370.277640773</v>
      </c>
      <c r="BK224" s="91">
        <v>7.5</v>
      </c>
      <c r="BL224" s="5">
        <f t="shared" si="204"/>
        <v>0</v>
      </c>
      <c r="BM224" s="139">
        <v>840</v>
      </c>
      <c r="BN224" s="32">
        <f t="shared" si="205"/>
        <v>0</v>
      </c>
      <c r="BO224" s="46">
        <f t="shared" si="206"/>
        <v>3607370.277640773</v>
      </c>
      <c r="BP224" s="5">
        <f t="shared" si="207"/>
        <v>3607370.277640773</v>
      </c>
      <c r="BQ224" s="96">
        <f t="shared" si="208"/>
        <v>1.2809784235750727E-3</v>
      </c>
      <c r="BR224" s="67">
        <f t="shared" si="209"/>
        <v>7543.6403974229161</v>
      </c>
      <c r="BS224" s="97">
        <f t="shared" si="211"/>
        <v>3614914</v>
      </c>
      <c r="BT224" s="99">
        <f t="shared" si="210"/>
        <v>199.61974708708377</v>
      </c>
    </row>
    <row r="225" spans="1:72" ht="15.6" x14ac:dyDescent="0.3">
      <c r="A225" s="2">
        <v>12041</v>
      </c>
      <c r="B225" s="170" t="s">
        <v>661</v>
      </c>
      <c r="C225" s="36">
        <v>26208</v>
      </c>
      <c r="D225" s="25">
        <v>0</v>
      </c>
      <c r="E225" s="28">
        <v>0</v>
      </c>
      <c r="F225" s="4">
        <v>0</v>
      </c>
      <c r="G225" s="28">
        <v>0</v>
      </c>
      <c r="H225" s="28">
        <v>0</v>
      </c>
      <c r="I225" s="4">
        <v>0</v>
      </c>
      <c r="J225" s="28">
        <f t="shared" si="163"/>
        <v>0</v>
      </c>
      <c r="K225" s="49">
        <f t="shared" si="164"/>
        <v>0</v>
      </c>
      <c r="L225" s="39">
        <v>15933</v>
      </c>
      <c r="M225" s="40">
        <f t="shared" si="165"/>
        <v>5.1270813382348398E-3</v>
      </c>
      <c r="N225" s="1">
        <f t="shared" si="166"/>
        <v>585841.81928014848</v>
      </c>
      <c r="O225" s="43">
        <v>1961</v>
      </c>
      <c r="P225" s="43">
        <v>963.5</v>
      </c>
      <c r="Q225" s="43">
        <f t="shared" si="167"/>
        <v>2442.75</v>
      </c>
      <c r="R225" s="44">
        <f t="shared" si="168"/>
        <v>2.6078726741063946E-3</v>
      </c>
      <c r="S225" s="32">
        <f t="shared" si="169"/>
        <v>297986.4704809754</v>
      </c>
      <c r="T225" s="46">
        <f t="shared" si="170"/>
        <v>883828.28976112395</v>
      </c>
      <c r="U225" s="5">
        <f t="shared" si="171"/>
        <v>33.72360690480479</v>
      </c>
      <c r="V225" s="59">
        <v>132580786.53999999</v>
      </c>
      <c r="W225" s="58">
        <f t="shared" si="172"/>
        <v>5.1806847879332247</v>
      </c>
      <c r="X225" s="44">
        <f t="shared" si="173"/>
        <v>3.1783852434273687E-3</v>
      </c>
      <c r="Y225" s="100">
        <f t="shared" si="174"/>
        <v>5058.79069520757</v>
      </c>
      <c r="Z225" s="32">
        <f t="shared" si="175"/>
        <v>1725095.6217526319</v>
      </c>
      <c r="AA225" s="63">
        <v>29167889.967</v>
      </c>
      <c r="AB225" s="58">
        <f t="shared" si="176"/>
        <v>23.548472816412144</v>
      </c>
      <c r="AC225" s="58">
        <f t="shared" si="177"/>
        <v>4.0391887132521353E-3</v>
      </c>
      <c r="AD225" s="105">
        <f t="shared" si="178"/>
        <v>1112.9384144917583</v>
      </c>
      <c r="AE225" s="5">
        <f t="shared" si="179"/>
        <v>1292294.6912821119</v>
      </c>
      <c r="AF225" s="46">
        <f t="shared" si="180"/>
        <v>3017390.313034744</v>
      </c>
      <c r="AG225" s="67">
        <f t="shared" si="181"/>
        <v>115.13241426414622</v>
      </c>
      <c r="AH225" s="70">
        <v>3107.7267999999999</v>
      </c>
      <c r="AI225" s="40">
        <f t="shared" si="182"/>
        <v>3.3094758168257642E-3</v>
      </c>
      <c r="AJ225" s="5">
        <f t="shared" si="183"/>
        <v>567236.62275611795</v>
      </c>
      <c r="AK225" s="46">
        <f t="shared" si="184"/>
        <v>567236.62275611795</v>
      </c>
      <c r="AL225" s="5">
        <f t="shared" si="185"/>
        <v>21.643644030682157</v>
      </c>
      <c r="AM225" s="74">
        <v>2765.4722222222222</v>
      </c>
      <c r="AN225" s="44">
        <f t="shared" si="186"/>
        <v>3.0765027156918674E-3</v>
      </c>
      <c r="AO225" s="5">
        <f t="shared" si="187"/>
        <v>87881.322973973118</v>
      </c>
      <c r="AP225" s="108">
        <v>19</v>
      </c>
      <c r="AQ225" s="77">
        <f t="shared" si="188"/>
        <v>2.1518366114236108E-3</v>
      </c>
      <c r="AR225" s="32">
        <f t="shared" si="189"/>
        <v>184409.9488476727</v>
      </c>
      <c r="AS225" s="36">
        <v>178.25</v>
      </c>
      <c r="AT225" s="81">
        <f t="shared" si="190"/>
        <v>3.2020814277780169E-3</v>
      </c>
      <c r="AU225" s="6">
        <f t="shared" si="191"/>
        <v>365883.25508767751</v>
      </c>
      <c r="AV225" s="110">
        <v>44.527777777777779</v>
      </c>
      <c r="AW225" s="77">
        <f t="shared" si="192"/>
        <v>1.1852353538774119E-3</v>
      </c>
      <c r="AX225" s="73">
        <f t="shared" si="193"/>
        <v>135429.96301083633</v>
      </c>
      <c r="AY225" s="86">
        <v>229</v>
      </c>
      <c r="AZ225" s="77">
        <f t="shared" si="194"/>
        <v>2.4707342072611532E-3</v>
      </c>
      <c r="BA225" s="73">
        <f t="shared" si="195"/>
        <v>211739.10991122614</v>
      </c>
      <c r="BB225" s="46">
        <f t="shared" si="196"/>
        <v>985343.59983138577</v>
      </c>
      <c r="BC225" s="67">
        <f t="shared" si="197"/>
        <v>37.597054328120642</v>
      </c>
      <c r="BD225" s="93">
        <f t="shared" si="198"/>
        <v>5453798.8253833717</v>
      </c>
      <c r="BE225" s="1">
        <v>5613160</v>
      </c>
      <c r="BF225" s="1">
        <f t="shared" si="199"/>
        <v>159361.17461662833</v>
      </c>
      <c r="BG225" s="1">
        <f t="shared" si="200"/>
        <v>0</v>
      </c>
      <c r="BH225" s="87">
        <f t="shared" si="201"/>
        <v>0</v>
      </c>
      <c r="BI225" s="1">
        <f t="shared" si="202"/>
        <v>0</v>
      </c>
      <c r="BJ225" s="93">
        <f t="shared" si="203"/>
        <v>5613160</v>
      </c>
      <c r="BK225" s="91">
        <v>7.5</v>
      </c>
      <c r="BL225" s="5">
        <f t="shared" si="204"/>
        <v>0</v>
      </c>
      <c r="BM225" s="139">
        <v>998</v>
      </c>
      <c r="BN225" s="32">
        <f t="shared" si="205"/>
        <v>0</v>
      </c>
      <c r="BO225" s="46">
        <f t="shared" si="206"/>
        <v>5613160</v>
      </c>
      <c r="BP225" s="5">
        <f t="shared" si="207"/>
        <v>0</v>
      </c>
      <c r="BQ225" s="96">
        <f t="shared" si="208"/>
        <v>0</v>
      </c>
      <c r="BR225" s="67">
        <f t="shared" si="209"/>
        <v>0</v>
      </c>
      <c r="BS225" s="97">
        <f t="shared" si="211"/>
        <v>5613160</v>
      </c>
      <c r="BT225" s="99">
        <f t="shared" si="210"/>
        <v>214.17735042735043</v>
      </c>
    </row>
    <row r="226" spans="1:72" ht="15.6" x14ac:dyDescent="0.3">
      <c r="A226" s="3" t="s">
        <v>318</v>
      </c>
      <c r="B226" s="13" t="s">
        <v>19</v>
      </c>
      <c r="C226" s="36">
        <v>19249</v>
      </c>
      <c r="D226" s="25">
        <v>0</v>
      </c>
      <c r="E226" s="28">
        <v>0</v>
      </c>
      <c r="F226" s="4">
        <v>0</v>
      </c>
      <c r="G226" s="28">
        <v>0</v>
      </c>
      <c r="H226" s="28">
        <v>0</v>
      </c>
      <c r="I226" s="4">
        <v>0</v>
      </c>
      <c r="J226" s="28">
        <f t="shared" si="163"/>
        <v>0</v>
      </c>
      <c r="K226" s="49">
        <f t="shared" si="164"/>
        <v>0</v>
      </c>
      <c r="L226" s="39">
        <v>7085</v>
      </c>
      <c r="M226" s="40">
        <f t="shared" si="165"/>
        <v>2.2798827139517883E-3</v>
      </c>
      <c r="N226" s="1">
        <f t="shared" si="166"/>
        <v>260508.96187785431</v>
      </c>
      <c r="O226" s="43">
        <v>0</v>
      </c>
      <c r="P226" s="43">
        <v>471</v>
      </c>
      <c r="Q226" s="43">
        <f t="shared" si="167"/>
        <v>235.5</v>
      </c>
      <c r="R226" s="44">
        <f t="shared" si="168"/>
        <v>2.5141910336794838E-4</v>
      </c>
      <c r="S226" s="32">
        <f t="shared" si="169"/>
        <v>28728.201329759373</v>
      </c>
      <c r="T226" s="46">
        <f t="shared" si="170"/>
        <v>289237.16320761369</v>
      </c>
      <c r="U226" s="5">
        <f t="shared" si="171"/>
        <v>15.0260877556036</v>
      </c>
      <c r="V226" s="59">
        <v>101422080.02000004</v>
      </c>
      <c r="W226" s="58">
        <f t="shared" si="172"/>
        <v>3.6532873406553494</v>
      </c>
      <c r="X226" s="44">
        <f t="shared" si="173"/>
        <v>2.2413165534765677E-3</v>
      </c>
      <c r="Y226" s="100">
        <f t="shared" si="174"/>
        <v>5268.9531934126471</v>
      </c>
      <c r="Z226" s="32">
        <f t="shared" si="175"/>
        <v>1216493.6208912025</v>
      </c>
      <c r="AA226" s="63">
        <v>19251420.416999999</v>
      </c>
      <c r="AB226" s="58">
        <f t="shared" si="176"/>
        <v>19.246579887310972</v>
      </c>
      <c r="AC226" s="58">
        <f t="shared" si="177"/>
        <v>3.3012997851542469E-3</v>
      </c>
      <c r="AD226" s="105">
        <f t="shared" si="178"/>
        <v>1000.1257424801288</v>
      </c>
      <c r="AE226" s="5">
        <f t="shared" si="179"/>
        <v>1056215.1188154453</v>
      </c>
      <c r="AF226" s="46">
        <f t="shared" si="180"/>
        <v>2272708.7397066476</v>
      </c>
      <c r="AG226" s="67">
        <f t="shared" si="181"/>
        <v>118.06892512372838</v>
      </c>
      <c r="AH226" s="70">
        <v>2615.5077999999999</v>
      </c>
      <c r="AI226" s="40">
        <f t="shared" si="182"/>
        <v>2.7853026890327544E-3</v>
      </c>
      <c r="AJ226" s="5">
        <f t="shared" si="183"/>
        <v>477394.54165156471</v>
      </c>
      <c r="AK226" s="46">
        <f t="shared" si="184"/>
        <v>477394.54165156471</v>
      </c>
      <c r="AL226" s="5">
        <f t="shared" si="185"/>
        <v>24.80100481331834</v>
      </c>
      <c r="AM226" s="74">
        <v>1585.5</v>
      </c>
      <c r="AN226" s="44">
        <f t="shared" si="186"/>
        <v>1.7638199424074691E-3</v>
      </c>
      <c r="AO226" s="5">
        <f t="shared" si="187"/>
        <v>50384.103103834364</v>
      </c>
      <c r="AP226" s="108">
        <v>11.666666666666666</v>
      </c>
      <c r="AQ226" s="77">
        <f t="shared" si="188"/>
        <v>1.3213031824530943E-3</v>
      </c>
      <c r="AR226" s="32">
        <f t="shared" si="189"/>
        <v>113234.179116992</v>
      </c>
      <c r="AS226" s="36">
        <v>97.083333333333329</v>
      </c>
      <c r="AT226" s="81">
        <f t="shared" si="190"/>
        <v>1.7440041436939642E-3</v>
      </c>
      <c r="AU226" s="6">
        <f t="shared" si="191"/>
        <v>199277.22869431711</v>
      </c>
      <c r="AV226" s="110">
        <v>42.5</v>
      </c>
      <c r="AW226" s="77">
        <f t="shared" si="192"/>
        <v>1.1312601942809984E-3</v>
      </c>
      <c r="AX226" s="73">
        <f t="shared" si="193"/>
        <v>129262.53487621935</v>
      </c>
      <c r="AY226" s="86">
        <v>23</v>
      </c>
      <c r="AZ226" s="77">
        <f t="shared" si="194"/>
        <v>2.4815234396072722E-4</v>
      </c>
      <c r="BA226" s="73">
        <f t="shared" si="195"/>
        <v>21266.373484533637</v>
      </c>
      <c r="BB226" s="46">
        <f t="shared" si="196"/>
        <v>513424.41927589645</v>
      </c>
      <c r="BC226" s="67">
        <f t="shared" si="197"/>
        <v>26.672784003111666</v>
      </c>
      <c r="BD226" s="93">
        <f t="shared" si="198"/>
        <v>3552764.8638417227</v>
      </c>
      <c r="BE226" s="1">
        <v>2230396</v>
      </c>
      <c r="BF226" s="1">
        <f t="shared" si="199"/>
        <v>0</v>
      </c>
      <c r="BG226" s="1">
        <f t="shared" si="200"/>
        <v>1322368.8638417227</v>
      </c>
      <c r="BH226" s="87">
        <f t="shared" si="201"/>
        <v>9.5540035068010011E-4</v>
      </c>
      <c r="BI226" s="1">
        <f t="shared" si="202"/>
        <v>-477.17558002412676</v>
      </c>
      <c r="BJ226" s="93">
        <f t="shared" si="203"/>
        <v>3552287.6882616985</v>
      </c>
      <c r="BK226" s="91">
        <v>6.5</v>
      </c>
      <c r="BL226" s="5">
        <f t="shared" si="204"/>
        <v>0</v>
      </c>
      <c r="BM226" s="139">
        <v>705</v>
      </c>
      <c r="BN226" s="32">
        <f t="shared" si="205"/>
        <v>0</v>
      </c>
      <c r="BO226" s="46">
        <f t="shared" si="206"/>
        <v>3552287.6882616985</v>
      </c>
      <c r="BP226" s="5">
        <f t="shared" si="207"/>
        <v>3552287.6882616985</v>
      </c>
      <c r="BQ226" s="96">
        <f t="shared" si="208"/>
        <v>1.2614185771832058E-3</v>
      </c>
      <c r="BR226" s="67">
        <f t="shared" si="209"/>
        <v>7428.4530962993958</v>
      </c>
      <c r="BS226" s="97">
        <f t="shared" si="211"/>
        <v>3559716</v>
      </c>
      <c r="BT226" s="99">
        <f t="shared" si="210"/>
        <v>184.92991843732142</v>
      </c>
    </row>
    <row r="227" spans="1:72" ht="15.6" x14ac:dyDescent="0.3">
      <c r="A227" s="3" t="s">
        <v>361</v>
      </c>
      <c r="B227" s="13" t="s">
        <v>62</v>
      </c>
      <c r="C227" s="36">
        <v>15104</v>
      </c>
      <c r="D227" s="25">
        <v>0</v>
      </c>
      <c r="E227" s="28">
        <v>0</v>
      </c>
      <c r="F227" s="4">
        <v>0</v>
      </c>
      <c r="G227" s="28">
        <v>0</v>
      </c>
      <c r="H227" s="28">
        <v>0</v>
      </c>
      <c r="I227" s="4">
        <v>0</v>
      </c>
      <c r="J227" s="28">
        <f t="shared" si="163"/>
        <v>0</v>
      </c>
      <c r="K227" s="49">
        <f t="shared" si="164"/>
        <v>0</v>
      </c>
      <c r="L227" s="39">
        <v>4394</v>
      </c>
      <c r="M227" s="40">
        <f t="shared" si="165"/>
        <v>1.4139456097535859E-3</v>
      </c>
      <c r="N227" s="1">
        <f t="shared" si="166"/>
        <v>161563.35617378852</v>
      </c>
      <c r="O227" s="43">
        <v>0</v>
      </c>
      <c r="P227" s="43">
        <v>55</v>
      </c>
      <c r="Q227" s="43">
        <f t="shared" si="167"/>
        <v>27.5</v>
      </c>
      <c r="R227" s="44">
        <f t="shared" si="168"/>
        <v>2.9358918652308198E-5</v>
      </c>
      <c r="S227" s="32">
        <f t="shared" si="169"/>
        <v>3354.6731913731751</v>
      </c>
      <c r="T227" s="46">
        <f t="shared" si="170"/>
        <v>164918.0293651617</v>
      </c>
      <c r="U227" s="5">
        <f t="shared" si="171"/>
        <v>10.918831393350219</v>
      </c>
      <c r="V227" s="59">
        <v>43250107.18</v>
      </c>
      <c r="W227" s="58">
        <f t="shared" si="172"/>
        <v>5.2746878765075929</v>
      </c>
      <c r="X227" s="44">
        <f t="shared" si="173"/>
        <v>3.2360567756266017E-3</v>
      </c>
      <c r="Y227" s="100">
        <f t="shared" si="174"/>
        <v>2863.4869690148303</v>
      </c>
      <c r="Z227" s="32">
        <f t="shared" si="175"/>
        <v>1756397.3363268478</v>
      </c>
      <c r="AA227" s="63">
        <v>17118499.662</v>
      </c>
      <c r="AB227" s="58">
        <f t="shared" si="176"/>
        <v>13.32656602531643</v>
      </c>
      <c r="AC227" s="58">
        <f t="shared" si="177"/>
        <v>2.2858601275557722E-3</v>
      </c>
      <c r="AD227" s="105">
        <f t="shared" si="178"/>
        <v>1133.3752424523304</v>
      </c>
      <c r="AE227" s="5">
        <f t="shared" si="179"/>
        <v>731336.19584596518</v>
      </c>
      <c r="AF227" s="46">
        <f t="shared" si="180"/>
        <v>2487733.5321728131</v>
      </c>
      <c r="AG227" s="67">
        <f t="shared" si="181"/>
        <v>164.70693406864493</v>
      </c>
      <c r="AH227" s="70">
        <v>7675.2277999999997</v>
      </c>
      <c r="AI227" s="40">
        <f t="shared" si="182"/>
        <v>8.1734922106823597E-3</v>
      </c>
      <c r="AJ227" s="5">
        <f t="shared" si="183"/>
        <v>1400917.9623369304</v>
      </c>
      <c r="AK227" s="46">
        <f t="shared" si="184"/>
        <v>1400917.9623369304</v>
      </c>
      <c r="AL227" s="5">
        <f t="shared" si="185"/>
        <v>92.751454074214152</v>
      </c>
      <c r="AM227" s="74">
        <v>1571.4444444444443</v>
      </c>
      <c r="AN227" s="44">
        <f t="shared" si="186"/>
        <v>1.7481835695342398E-3</v>
      </c>
      <c r="AO227" s="5">
        <f t="shared" si="187"/>
        <v>49937.444913804226</v>
      </c>
      <c r="AP227" s="108">
        <v>13.333333333333334</v>
      </c>
      <c r="AQ227" s="77">
        <f t="shared" si="188"/>
        <v>1.5100607799463936E-3</v>
      </c>
      <c r="AR227" s="32">
        <f t="shared" si="189"/>
        <v>129410.49041941944</v>
      </c>
      <c r="AS227" s="36">
        <v>130.08333333333334</v>
      </c>
      <c r="AT227" s="81">
        <f t="shared" si="190"/>
        <v>2.3368158526234149E-3</v>
      </c>
      <c r="AU227" s="6">
        <f t="shared" si="191"/>
        <v>267014.38110886613</v>
      </c>
      <c r="AV227" s="110">
        <v>18.555555555555557</v>
      </c>
      <c r="AW227" s="77">
        <f t="shared" si="192"/>
        <v>4.9390967959457967E-4</v>
      </c>
      <c r="AX227" s="73">
        <f t="shared" si="193"/>
        <v>56436.191697591188</v>
      </c>
      <c r="AY227" s="86">
        <v>99</v>
      </c>
      <c r="AZ227" s="77">
        <f t="shared" si="194"/>
        <v>1.0681340022657387E-3</v>
      </c>
      <c r="BA227" s="73">
        <f t="shared" si="195"/>
        <v>91537.868476905627</v>
      </c>
      <c r="BB227" s="46">
        <f t="shared" si="196"/>
        <v>594336.37661658658</v>
      </c>
      <c r="BC227" s="67">
        <f t="shared" si="197"/>
        <v>39.349601206076969</v>
      </c>
      <c r="BD227" s="93">
        <f t="shared" si="198"/>
        <v>4647905.9004914919</v>
      </c>
      <c r="BE227" s="1">
        <v>2000599</v>
      </c>
      <c r="BF227" s="1">
        <f t="shared" si="199"/>
        <v>0</v>
      </c>
      <c r="BG227" s="1">
        <f t="shared" si="200"/>
        <v>2647306.9004914919</v>
      </c>
      <c r="BH227" s="87">
        <f t="shared" si="201"/>
        <v>1.9126569070444708E-3</v>
      </c>
      <c r="BI227" s="1">
        <f t="shared" si="202"/>
        <v>-955.27824367702283</v>
      </c>
      <c r="BJ227" s="93">
        <f t="shared" si="203"/>
        <v>4646950.6222478151</v>
      </c>
      <c r="BK227" s="91">
        <v>6</v>
      </c>
      <c r="BL227" s="5">
        <f t="shared" si="204"/>
        <v>0</v>
      </c>
      <c r="BM227" s="139">
        <v>787.15</v>
      </c>
      <c r="BN227" s="32">
        <f t="shared" si="205"/>
        <v>0</v>
      </c>
      <c r="BO227" s="46">
        <f t="shared" si="206"/>
        <v>4646950.6222478151</v>
      </c>
      <c r="BP227" s="5">
        <f t="shared" si="207"/>
        <v>4646950.6222478151</v>
      </c>
      <c r="BQ227" s="96">
        <f t="shared" si="208"/>
        <v>1.6501337607103782E-3</v>
      </c>
      <c r="BR227" s="67">
        <f t="shared" si="209"/>
        <v>9717.5842070041563</v>
      </c>
      <c r="BS227" s="97">
        <f t="shared" si="211"/>
        <v>4656668</v>
      </c>
      <c r="BT227" s="99">
        <f t="shared" si="210"/>
        <v>308.30693855932202</v>
      </c>
    </row>
    <row r="228" spans="1:72" ht="15.6" x14ac:dyDescent="0.3">
      <c r="A228" s="3" t="s">
        <v>362</v>
      </c>
      <c r="B228" s="13" t="s">
        <v>63</v>
      </c>
      <c r="C228" s="36">
        <v>11582</v>
      </c>
      <c r="D228" s="25">
        <v>0</v>
      </c>
      <c r="E228" s="28">
        <v>0</v>
      </c>
      <c r="F228" s="4">
        <v>0</v>
      </c>
      <c r="G228" s="28">
        <v>0</v>
      </c>
      <c r="H228" s="28">
        <v>0</v>
      </c>
      <c r="I228" s="4">
        <v>0</v>
      </c>
      <c r="J228" s="28">
        <f t="shared" si="163"/>
        <v>0</v>
      </c>
      <c r="K228" s="49">
        <f t="shared" si="164"/>
        <v>0</v>
      </c>
      <c r="L228" s="39">
        <v>2733</v>
      </c>
      <c r="M228" s="40">
        <f t="shared" si="165"/>
        <v>8.7945228754131787E-4</v>
      </c>
      <c r="N228" s="1">
        <f t="shared" si="166"/>
        <v>100489.90724236779</v>
      </c>
      <c r="O228" s="43">
        <v>0</v>
      </c>
      <c r="P228" s="43">
        <v>74</v>
      </c>
      <c r="Q228" s="43">
        <f t="shared" si="167"/>
        <v>37</v>
      </c>
      <c r="R228" s="44">
        <f t="shared" si="168"/>
        <v>3.9501090550378305E-5</v>
      </c>
      <c r="S228" s="32">
        <f t="shared" si="169"/>
        <v>4513.5602938475449</v>
      </c>
      <c r="T228" s="46">
        <f t="shared" si="170"/>
        <v>105003.46753621534</v>
      </c>
      <c r="U228" s="5">
        <f t="shared" si="171"/>
        <v>9.0660911359191267</v>
      </c>
      <c r="V228" s="59">
        <v>43226592.059999995</v>
      </c>
      <c r="W228" s="58">
        <f t="shared" si="172"/>
        <v>3.1032454238771656</v>
      </c>
      <c r="X228" s="44">
        <f t="shared" si="173"/>
        <v>1.9038621081441144E-3</v>
      </c>
      <c r="Y228" s="100">
        <f t="shared" si="174"/>
        <v>3732.2217285442925</v>
      </c>
      <c r="Z228" s="32">
        <f t="shared" si="175"/>
        <v>1033337.3507732875</v>
      </c>
      <c r="AA228" s="63">
        <v>11124513.27</v>
      </c>
      <c r="AB228" s="58">
        <f t="shared" si="176"/>
        <v>12.058300506661178</v>
      </c>
      <c r="AC228" s="58">
        <f t="shared" si="177"/>
        <v>2.0683188963983596E-3</v>
      </c>
      <c r="AD228" s="105">
        <f t="shared" si="178"/>
        <v>960.50019599378345</v>
      </c>
      <c r="AE228" s="5">
        <f t="shared" si="179"/>
        <v>661736.2345375591</v>
      </c>
      <c r="AF228" s="46">
        <f t="shared" si="180"/>
        <v>1695073.5853108466</v>
      </c>
      <c r="AG228" s="67">
        <f t="shared" si="181"/>
        <v>146.35413445957923</v>
      </c>
      <c r="AH228" s="70">
        <v>3818.7719000000002</v>
      </c>
      <c r="AI228" s="40">
        <f t="shared" si="182"/>
        <v>4.0666809106333851E-3</v>
      </c>
      <c r="AJ228" s="5">
        <f t="shared" si="183"/>
        <v>697019.85246321</v>
      </c>
      <c r="AK228" s="46">
        <f t="shared" si="184"/>
        <v>697019.85246321</v>
      </c>
      <c r="AL228" s="5">
        <f t="shared" si="185"/>
        <v>60.181303096460887</v>
      </c>
      <c r="AM228" s="74">
        <v>1240.6111111111111</v>
      </c>
      <c r="AN228" s="44">
        <f t="shared" si="186"/>
        <v>1.3801416704825394E-3</v>
      </c>
      <c r="AO228" s="5">
        <f t="shared" si="187"/>
        <v>39424.205697877471</v>
      </c>
      <c r="AP228" s="108">
        <v>9.3333333333333339</v>
      </c>
      <c r="AQ228" s="77">
        <f t="shared" si="188"/>
        <v>1.0570425459624755E-3</v>
      </c>
      <c r="AR228" s="32">
        <f t="shared" si="189"/>
        <v>90587.3432935936</v>
      </c>
      <c r="AS228" s="36">
        <v>78.75</v>
      </c>
      <c r="AT228" s="81">
        <f t="shared" si="190"/>
        <v>1.4146643053998252E-3</v>
      </c>
      <c r="AU228" s="6">
        <f t="shared" si="191"/>
        <v>161645.47735290101</v>
      </c>
      <c r="AV228" s="110">
        <v>36.388888888888886</v>
      </c>
      <c r="AW228" s="77">
        <f t="shared" si="192"/>
        <v>9.6859532974386128E-4</v>
      </c>
      <c r="AX228" s="73">
        <f t="shared" si="193"/>
        <v>110675.76515545577</v>
      </c>
      <c r="AY228" s="86">
        <v>77</v>
      </c>
      <c r="AZ228" s="77">
        <f t="shared" si="194"/>
        <v>8.307708906511302E-4</v>
      </c>
      <c r="BA228" s="73">
        <f t="shared" si="195"/>
        <v>71196.119926482163</v>
      </c>
      <c r="BB228" s="46">
        <f t="shared" si="196"/>
        <v>473528.91142631002</v>
      </c>
      <c r="BC228" s="67">
        <f t="shared" si="197"/>
        <v>40.884899967735279</v>
      </c>
      <c r="BD228" s="93">
        <f t="shared" si="198"/>
        <v>2970625.8167365822</v>
      </c>
      <c r="BE228" s="1">
        <v>1322593</v>
      </c>
      <c r="BF228" s="1">
        <f t="shared" si="199"/>
        <v>0</v>
      </c>
      <c r="BG228" s="1">
        <f t="shared" si="200"/>
        <v>1648032.8167365822</v>
      </c>
      <c r="BH228" s="87">
        <f t="shared" si="201"/>
        <v>1.1906898098524067E-3</v>
      </c>
      <c r="BI228" s="1">
        <f t="shared" si="202"/>
        <v>-594.69111586644271</v>
      </c>
      <c r="BJ228" s="93">
        <f t="shared" si="203"/>
        <v>2970031.1256207158</v>
      </c>
      <c r="BK228" s="91">
        <v>7.3</v>
      </c>
      <c r="BL228" s="5">
        <f t="shared" si="204"/>
        <v>0</v>
      </c>
      <c r="BM228" s="139">
        <v>857</v>
      </c>
      <c r="BN228" s="32">
        <f t="shared" si="205"/>
        <v>0</v>
      </c>
      <c r="BO228" s="46">
        <f t="shared" si="206"/>
        <v>2970031.1256207158</v>
      </c>
      <c r="BP228" s="5">
        <f t="shared" si="207"/>
        <v>2970031.1256207158</v>
      </c>
      <c r="BQ228" s="96">
        <f t="shared" si="208"/>
        <v>1.0546590719693748E-3</v>
      </c>
      <c r="BR228" s="67">
        <f t="shared" si="209"/>
        <v>6210.8530748023741</v>
      </c>
      <c r="BS228" s="97">
        <f t="shared" si="211"/>
        <v>2976242</v>
      </c>
      <c r="BT228" s="99">
        <f t="shared" si="210"/>
        <v>256.97133482990847</v>
      </c>
    </row>
    <row r="229" spans="1:72" ht="15.6" x14ac:dyDescent="0.3">
      <c r="A229" s="3" t="s">
        <v>589</v>
      </c>
      <c r="B229" s="13" t="s">
        <v>292</v>
      </c>
      <c r="C229" s="36">
        <v>16709</v>
      </c>
      <c r="D229" s="25">
        <v>0</v>
      </c>
      <c r="E229" s="28">
        <v>0</v>
      </c>
      <c r="F229" s="4">
        <v>0</v>
      </c>
      <c r="G229" s="28">
        <v>0</v>
      </c>
      <c r="H229" s="28">
        <v>0</v>
      </c>
      <c r="I229" s="4">
        <v>0</v>
      </c>
      <c r="J229" s="28">
        <f t="shared" si="163"/>
        <v>0</v>
      </c>
      <c r="K229" s="49">
        <f t="shared" si="164"/>
        <v>0</v>
      </c>
      <c r="L229" s="39">
        <v>3811</v>
      </c>
      <c r="M229" s="40">
        <f t="shared" si="165"/>
        <v>1.2263419933479555E-3</v>
      </c>
      <c r="N229" s="1">
        <f t="shared" si="166"/>
        <v>140126.98005878655</v>
      </c>
      <c r="O229" s="43">
        <v>0</v>
      </c>
      <c r="P229" s="43">
        <v>637.5</v>
      </c>
      <c r="Q229" s="43">
        <f t="shared" si="167"/>
        <v>318.75</v>
      </c>
      <c r="R229" s="44">
        <f t="shared" si="168"/>
        <v>3.4029655710629959E-4</v>
      </c>
      <c r="S229" s="32">
        <f t="shared" si="169"/>
        <v>38883.711990916352</v>
      </c>
      <c r="T229" s="46">
        <f t="shared" si="170"/>
        <v>179010.69204970289</v>
      </c>
      <c r="U229" s="5">
        <f t="shared" si="171"/>
        <v>10.713429412274994</v>
      </c>
      <c r="V229" s="59">
        <v>53784802.830000013</v>
      </c>
      <c r="W229" s="58">
        <f t="shared" si="172"/>
        <v>5.1908841589035895</v>
      </c>
      <c r="X229" s="44">
        <f t="shared" si="173"/>
        <v>3.1846426266713668E-3</v>
      </c>
      <c r="Y229" s="100">
        <f t="shared" si="174"/>
        <v>3218.912132982226</v>
      </c>
      <c r="Z229" s="32">
        <f t="shared" si="175"/>
        <v>1728491.8697248285</v>
      </c>
      <c r="AA229" s="63">
        <v>13236270.345000001</v>
      </c>
      <c r="AB229" s="58">
        <f t="shared" si="176"/>
        <v>21.09285121283914</v>
      </c>
      <c r="AC229" s="58">
        <f t="shared" si="177"/>
        <v>3.6179843683887469E-3</v>
      </c>
      <c r="AD229" s="105">
        <f t="shared" si="178"/>
        <v>792.16412382548333</v>
      </c>
      <c r="AE229" s="5">
        <f t="shared" si="179"/>
        <v>1157534.9220675512</v>
      </c>
      <c r="AF229" s="46">
        <f t="shared" si="180"/>
        <v>2886026.7917923797</v>
      </c>
      <c r="AG229" s="67">
        <f t="shared" si="181"/>
        <v>172.72289136347953</v>
      </c>
      <c r="AH229" s="70">
        <v>4665.3434999999999</v>
      </c>
      <c r="AI229" s="40">
        <f t="shared" si="182"/>
        <v>4.9682106839105903E-3</v>
      </c>
      <c r="AJ229" s="5">
        <f t="shared" si="183"/>
        <v>851540.00375361415</v>
      </c>
      <c r="AK229" s="46">
        <f t="shared" si="184"/>
        <v>851540.00375361415</v>
      </c>
      <c r="AL229" s="5">
        <f t="shared" si="185"/>
        <v>50.9629543212409</v>
      </c>
      <c r="AM229" s="74">
        <v>2033</v>
      </c>
      <c r="AN229" s="44">
        <f t="shared" si="186"/>
        <v>2.2616499166915071E-3</v>
      </c>
      <c r="AO229" s="5">
        <f t="shared" si="187"/>
        <v>64604.781841750395</v>
      </c>
      <c r="AP229" s="108">
        <v>5.666666666666667</v>
      </c>
      <c r="AQ229" s="77">
        <f t="shared" si="188"/>
        <v>6.4177583147721729E-4</v>
      </c>
      <c r="AR229" s="32">
        <f t="shared" si="189"/>
        <v>54999.45842825326</v>
      </c>
      <c r="AS229" s="36">
        <v>130.25</v>
      </c>
      <c r="AT229" s="81">
        <f t="shared" si="190"/>
        <v>2.3398098511533618E-3</v>
      </c>
      <c r="AU229" s="6">
        <f t="shared" si="191"/>
        <v>267356.48793924262</v>
      </c>
      <c r="AV229" s="110">
        <v>14</v>
      </c>
      <c r="AW229" s="77">
        <f t="shared" si="192"/>
        <v>3.72650416939623E-4</v>
      </c>
      <c r="AX229" s="73">
        <f t="shared" si="193"/>
        <v>42580.599723931082</v>
      </c>
      <c r="AY229" s="86">
        <v>59</v>
      </c>
      <c r="AZ229" s="77">
        <f t="shared" si="194"/>
        <v>6.3656470842099586E-4</v>
      </c>
      <c r="BA229" s="73">
        <f t="shared" si="195"/>
        <v>54552.871112499321</v>
      </c>
      <c r="BB229" s="46">
        <f t="shared" si="196"/>
        <v>484094.19904567668</v>
      </c>
      <c r="BC229" s="67">
        <f t="shared" si="197"/>
        <v>28.972062902967064</v>
      </c>
      <c r="BD229" s="93">
        <f t="shared" si="198"/>
        <v>4400671.6866413737</v>
      </c>
      <c r="BE229" s="1">
        <v>2317145</v>
      </c>
      <c r="BF229" s="1">
        <f t="shared" si="199"/>
        <v>0</v>
      </c>
      <c r="BG229" s="1">
        <f t="shared" si="200"/>
        <v>2083526.6866413737</v>
      </c>
      <c r="BH229" s="87">
        <f t="shared" si="201"/>
        <v>1.505330457710153E-3</v>
      </c>
      <c r="BI229" s="1">
        <f t="shared" si="202"/>
        <v>-751.83867556098437</v>
      </c>
      <c r="BJ229" s="93">
        <f t="shared" si="203"/>
        <v>4399919.8479658123</v>
      </c>
      <c r="BK229" s="91">
        <v>8</v>
      </c>
      <c r="BL229" s="5">
        <f t="shared" si="204"/>
        <v>0</v>
      </c>
      <c r="BM229" s="139">
        <v>882</v>
      </c>
      <c r="BN229" s="32">
        <f t="shared" si="205"/>
        <v>0</v>
      </c>
      <c r="BO229" s="46">
        <f t="shared" si="206"/>
        <v>4399919.8479658123</v>
      </c>
      <c r="BP229" s="5">
        <f t="shared" si="207"/>
        <v>4399919.8479658123</v>
      </c>
      <c r="BQ229" s="96">
        <f t="shared" si="208"/>
        <v>1.5624130479863041E-3</v>
      </c>
      <c r="BR229" s="67">
        <f t="shared" si="209"/>
        <v>9200.9997743411695</v>
      </c>
      <c r="BS229" s="97">
        <f t="shared" si="211"/>
        <v>4409121</v>
      </c>
      <c r="BT229" s="99">
        <f t="shared" si="210"/>
        <v>263.8770123885331</v>
      </c>
    </row>
    <row r="230" spans="1:72" ht="15.6" x14ac:dyDescent="0.3">
      <c r="A230" s="2" t="s">
        <v>363</v>
      </c>
      <c r="B230" s="13" t="s">
        <v>64</v>
      </c>
      <c r="C230" s="36">
        <v>12262</v>
      </c>
      <c r="D230" s="25">
        <v>0</v>
      </c>
      <c r="E230" s="28">
        <v>0</v>
      </c>
      <c r="F230" s="4">
        <v>0</v>
      </c>
      <c r="G230" s="28">
        <v>0</v>
      </c>
      <c r="H230" s="28">
        <v>0</v>
      </c>
      <c r="I230" s="4">
        <v>0</v>
      </c>
      <c r="J230" s="28">
        <f t="shared" si="163"/>
        <v>0</v>
      </c>
      <c r="K230" s="49">
        <f t="shared" si="164"/>
        <v>0</v>
      </c>
      <c r="L230" s="39">
        <v>4222</v>
      </c>
      <c r="M230" s="40">
        <f t="shared" si="165"/>
        <v>1.358597716062731E-3</v>
      </c>
      <c r="N230" s="1">
        <f t="shared" si="166"/>
        <v>155239.07368359924</v>
      </c>
      <c r="O230" s="43">
        <v>0</v>
      </c>
      <c r="P230" s="43">
        <v>88.5</v>
      </c>
      <c r="Q230" s="43">
        <f t="shared" si="167"/>
        <v>44.25</v>
      </c>
      <c r="R230" s="44">
        <f t="shared" si="168"/>
        <v>4.7241169104168647E-5</v>
      </c>
      <c r="S230" s="32">
        <f t="shared" si="169"/>
        <v>5397.9741352095643</v>
      </c>
      <c r="T230" s="46">
        <f t="shared" si="170"/>
        <v>160637.04781880882</v>
      </c>
      <c r="U230" s="5">
        <f t="shared" si="171"/>
        <v>13.100395353026327</v>
      </c>
      <c r="V230" s="59">
        <v>43688516.890000001</v>
      </c>
      <c r="W230" s="58">
        <f t="shared" si="172"/>
        <v>3.4415598125835118</v>
      </c>
      <c r="X230" s="44">
        <f t="shared" si="173"/>
        <v>2.1114202794514981E-3</v>
      </c>
      <c r="Y230" s="100">
        <f t="shared" si="174"/>
        <v>3562.9193353449682</v>
      </c>
      <c r="Z230" s="32">
        <f t="shared" si="175"/>
        <v>1145991.3134487635</v>
      </c>
      <c r="AA230" s="63">
        <v>13353497.756999999</v>
      </c>
      <c r="AB230" s="58">
        <f t="shared" si="176"/>
        <v>11.259719867866227</v>
      </c>
      <c r="AC230" s="58">
        <f t="shared" si="177"/>
        <v>1.9313411005136877E-3</v>
      </c>
      <c r="AD230" s="105">
        <f t="shared" si="178"/>
        <v>1089.0146596803131</v>
      </c>
      <c r="AE230" s="5">
        <f t="shared" si="179"/>
        <v>617911.67198010371</v>
      </c>
      <c r="AF230" s="46">
        <f t="shared" si="180"/>
        <v>1763902.9854288672</v>
      </c>
      <c r="AG230" s="67">
        <f t="shared" si="181"/>
        <v>143.85116501621818</v>
      </c>
      <c r="AH230" s="70">
        <v>3610.9108999999999</v>
      </c>
      <c r="AI230" s="40">
        <f t="shared" si="182"/>
        <v>3.8453258826556297E-3</v>
      </c>
      <c r="AJ230" s="5">
        <f t="shared" si="183"/>
        <v>659080.10446389765</v>
      </c>
      <c r="AK230" s="46">
        <f t="shared" si="184"/>
        <v>659080.10446389765</v>
      </c>
      <c r="AL230" s="5">
        <f t="shared" si="185"/>
        <v>53.749804637408062</v>
      </c>
      <c r="AM230" s="74">
        <v>1219.0277777777778</v>
      </c>
      <c r="AN230" s="44">
        <f t="shared" si="186"/>
        <v>1.3561308765645571E-3</v>
      </c>
      <c r="AO230" s="5">
        <f t="shared" si="187"/>
        <v>38738.329386309459</v>
      </c>
      <c r="AP230" s="108">
        <v>13</v>
      </c>
      <c r="AQ230" s="77">
        <f t="shared" si="188"/>
        <v>1.4723092604477337E-3</v>
      </c>
      <c r="AR230" s="32">
        <f t="shared" si="189"/>
        <v>126175.22815893394</v>
      </c>
      <c r="AS230" s="36">
        <v>89.333333333333329</v>
      </c>
      <c r="AT230" s="81">
        <f t="shared" si="190"/>
        <v>1.6047832120514418E-3</v>
      </c>
      <c r="AU230" s="6">
        <f t="shared" si="191"/>
        <v>183369.26108180938</v>
      </c>
      <c r="AV230" s="110">
        <v>25.972222222222221</v>
      </c>
      <c r="AW230" s="77">
        <f t="shared" si="192"/>
        <v>6.9132567428283227E-4</v>
      </c>
      <c r="AX230" s="73">
        <f t="shared" si="193"/>
        <v>78993.771313245146</v>
      </c>
      <c r="AY230" s="86">
        <v>61</v>
      </c>
      <c r="AZ230" s="77">
        <f t="shared" si="194"/>
        <v>6.5814317311323298E-4</v>
      </c>
      <c r="BA230" s="73">
        <f t="shared" si="195"/>
        <v>56402.120980719636</v>
      </c>
      <c r="BB230" s="46">
        <f t="shared" si="196"/>
        <v>483678.71092101757</v>
      </c>
      <c r="BC230" s="67">
        <f t="shared" si="197"/>
        <v>39.445336072501838</v>
      </c>
      <c r="BD230" s="93">
        <f t="shared" si="198"/>
        <v>3067298.8486325908</v>
      </c>
      <c r="BE230" s="1">
        <v>1387471</v>
      </c>
      <c r="BF230" s="1">
        <f t="shared" si="199"/>
        <v>0</v>
      </c>
      <c r="BG230" s="1">
        <f t="shared" si="200"/>
        <v>1679827.8486325908</v>
      </c>
      <c r="BH230" s="87">
        <f t="shared" si="201"/>
        <v>1.213661452223871E-3</v>
      </c>
      <c r="BI230" s="1">
        <f t="shared" si="202"/>
        <v>-606.1643236844086</v>
      </c>
      <c r="BJ230" s="93">
        <f t="shared" si="203"/>
        <v>3066692.6843089066</v>
      </c>
      <c r="BK230" s="91">
        <v>7.4</v>
      </c>
      <c r="BL230" s="5">
        <f t="shared" si="204"/>
        <v>0</v>
      </c>
      <c r="BM230" s="139">
        <v>837.53</v>
      </c>
      <c r="BN230" s="32">
        <f t="shared" si="205"/>
        <v>0</v>
      </c>
      <c r="BO230" s="46">
        <f t="shared" si="206"/>
        <v>3066692.6843089066</v>
      </c>
      <c r="BP230" s="5">
        <f t="shared" si="207"/>
        <v>3066692.6843089066</v>
      </c>
      <c r="BQ230" s="96">
        <f t="shared" si="208"/>
        <v>1.0889836246320661E-3</v>
      </c>
      <c r="BR230" s="67">
        <f t="shared" si="209"/>
        <v>6412.9892523713115</v>
      </c>
      <c r="BS230" s="97">
        <f t="shared" si="211"/>
        <v>3073106</v>
      </c>
      <c r="BT230" s="99">
        <f t="shared" si="210"/>
        <v>250.62029032784213</v>
      </c>
    </row>
    <row r="231" spans="1:72" ht="15.6" x14ac:dyDescent="0.3">
      <c r="A231" s="2" t="s">
        <v>482</v>
      </c>
      <c r="B231" s="13" t="s">
        <v>183</v>
      </c>
      <c r="C231" s="36">
        <v>63763</v>
      </c>
      <c r="D231" s="25">
        <v>0</v>
      </c>
      <c r="E231" s="28">
        <f>C231/($C$7+$C$147+$C$98+$C$81+$C$186+$C$208+$C$231+$C$247+$C$265)*$E$6</f>
        <v>14818526.30035843</v>
      </c>
      <c r="F231" s="4">
        <v>0</v>
      </c>
      <c r="G231" s="28">
        <v>0</v>
      </c>
      <c r="H231" s="28">
        <v>0</v>
      </c>
      <c r="I231" s="4">
        <v>0</v>
      </c>
      <c r="J231" s="28">
        <f t="shared" si="163"/>
        <v>14818526.30035843</v>
      </c>
      <c r="K231" s="49">
        <f t="shared" si="164"/>
        <v>232.40007998931088</v>
      </c>
      <c r="L231" s="39">
        <v>44398</v>
      </c>
      <c r="M231" s="40">
        <f t="shared" si="165"/>
        <v>1.4286835953991741E-2</v>
      </c>
      <c r="N231" s="1">
        <f t="shared" si="166"/>
        <v>1632473.8023222263</v>
      </c>
      <c r="O231" s="43">
        <v>8900</v>
      </c>
      <c r="P231" s="43">
        <v>7452.5</v>
      </c>
      <c r="Q231" s="43">
        <f t="shared" si="167"/>
        <v>12626.25</v>
      </c>
      <c r="R231" s="44">
        <f t="shared" si="168"/>
        <v>1.3479747150316596E-2</v>
      </c>
      <c r="S231" s="32">
        <f t="shared" si="169"/>
        <v>1540252.4502754747</v>
      </c>
      <c r="T231" s="46">
        <f t="shared" si="170"/>
        <v>3172726.2525977008</v>
      </c>
      <c r="U231" s="5">
        <f t="shared" si="171"/>
        <v>49.75810819123474</v>
      </c>
      <c r="V231" s="57">
        <v>238594471.23000005</v>
      </c>
      <c r="W231" s="58">
        <f t="shared" si="172"/>
        <v>17.040294974315358</v>
      </c>
      <c r="X231" s="44">
        <f t="shared" si="173"/>
        <v>1.0454336503190392E-2</v>
      </c>
      <c r="Y231" s="100">
        <f t="shared" si="174"/>
        <v>3741.89531907219</v>
      </c>
      <c r="Z231" s="32">
        <f t="shared" si="175"/>
        <v>5674180.0470149927</v>
      </c>
      <c r="AA231" s="63">
        <v>78036287.679000005</v>
      </c>
      <c r="AB231" s="58">
        <f t="shared" si="176"/>
        <v>52.100379066264935</v>
      </c>
      <c r="AC231" s="58">
        <f t="shared" si="177"/>
        <v>8.9365991893090579E-3</v>
      </c>
      <c r="AD231" s="105">
        <f t="shared" si="178"/>
        <v>1223.8490610385334</v>
      </c>
      <c r="AE231" s="5">
        <f t="shared" si="179"/>
        <v>2859168.1424960508</v>
      </c>
      <c r="AF231" s="46">
        <f t="shared" si="180"/>
        <v>8533348.189511044</v>
      </c>
      <c r="AG231" s="67">
        <f t="shared" si="181"/>
        <v>133.82915153789884</v>
      </c>
      <c r="AH231" s="70">
        <v>2681.7759999999998</v>
      </c>
      <c r="AI231" s="40">
        <f t="shared" si="182"/>
        <v>2.8558729223378742E-3</v>
      </c>
      <c r="AJ231" s="5">
        <f t="shared" si="183"/>
        <v>489490.11902475177</v>
      </c>
      <c r="AK231" s="46">
        <f t="shared" si="184"/>
        <v>489490.11902475177</v>
      </c>
      <c r="AL231" s="5">
        <f t="shared" si="185"/>
        <v>7.6767109299241216</v>
      </c>
      <c r="AM231" s="74">
        <v>9589.75</v>
      </c>
      <c r="AN231" s="44">
        <f t="shared" si="186"/>
        <v>1.0668301666794089E-2</v>
      </c>
      <c r="AO231" s="5">
        <f t="shared" si="187"/>
        <v>304743.58419425768</v>
      </c>
      <c r="AP231" s="108">
        <v>110</v>
      </c>
      <c r="AQ231" s="77">
        <f t="shared" si="188"/>
        <v>1.2458001434557747E-2</v>
      </c>
      <c r="AR231" s="32">
        <f t="shared" si="189"/>
        <v>1067636.5459602103</v>
      </c>
      <c r="AS231" s="36">
        <v>530.25</v>
      </c>
      <c r="AT231" s="81">
        <f t="shared" si="190"/>
        <v>9.5254063230254902E-3</v>
      </c>
      <c r="AU231" s="6">
        <f t="shared" si="191"/>
        <v>1088412.8808428668</v>
      </c>
      <c r="AV231" s="110">
        <v>638.25</v>
      </c>
      <c r="AW231" s="77">
        <f t="shared" si="192"/>
        <v>1.6988866329408169E-2</v>
      </c>
      <c r="AX231" s="73">
        <f t="shared" si="193"/>
        <v>1941219.1266999294</v>
      </c>
      <c r="AY231" s="86">
        <v>1070</v>
      </c>
      <c r="AZ231" s="77">
        <f t="shared" si="194"/>
        <v>1.1544478610346874E-2</v>
      </c>
      <c r="BA231" s="73">
        <f t="shared" si="195"/>
        <v>989348.6794978691</v>
      </c>
      <c r="BB231" s="46">
        <f t="shared" si="196"/>
        <v>5391360.8171951333</v>
      </c>
      <c r="BC231" s="67">
        <f t="shared" si="197"/>
        <v>84.553123554336111</v>
      </c>
      <c r="BD231" s="93">
        <f t="shared" si="198"/>
        <v>32405451.678687058</v>
      </c>
      <c r="BE231" s="1">
        <v>13733408</v>
      </c>
      <c r="BF231" s="1">
        <f t="shared" si="199"/>
        <v>0</v>
      </c>
      <c r="BG231" s="1">
        <f t="shared" si="200"/>
        <v>18672043.678687058</v>
      </c>
      <c r="BH231" s="87">
        <f t="shared" si="201"/>
        <v>1.3490394069552885E-2</v>
      </c>
      <c r="BI231" s="1">
        <f t="shared" si="202"/>
        <v>-6737.7896714299577</v>
      </c>
      <c r="BJ231" s="93">
        <f t="shared" si="203"/>
        <v>32398713.88901563</v>
      </c>
      <c r="BK231" s="91">
        <v>8.5</v>
      </c>
      <c r="BL231" s="5">
        <f t="shared" si="204"/>
        <v>0</v>
      </c>
      <c r="BM231" s="139">
        <v>1140</v>
      </c>
      <c r="BN231" s="32">
        <f t="shared" si="205"/>
        <v>0</v>
      </c>
      <c r="BO231" s="46">
        <f t="shared" si="206"/>
        <v>32398713.88901563</v>
      </c>
      <c r="BP231" s="5">
        <f t="shared" si="207"/>
        <v>32398713.88901563</v>
      </c>
      <c r="BQ231" s="96">
        <f t="shared" si="208"/>
        <v>1.1504794420647464E-2</v>
      </c>
      <c r="BR231" s="67">
        <f t="shared" si="209"/>
        <v>67751.361270727677</v>
      </c>
      <c r="BS231" s="97">
        <f t="shared" si="211"/>
        <v>32466465</v>
      </c>
      <c r="BT231" s="99">
        <f t="shared" si="210"/>
        <v>509.17405078180138</v>
      </c>
    </row>
    <row r="232" spans="1:72" ht="15.6" x14ac:dyDescent="0.3">
      <c r="A232" s="2" t="s">
        <v>539</v>
      </c>
      <c r="B232" s="13" t="s">
        <v>242</v>
      </c>
      <c r="C232" s="36">
        <v>26510</v>
      </c>
      <c r="D232" s="25">
        <v>0</v>
      </c>
      <c r="E232" s="28">
        <v>0</v>
      </c>
      <c r="F232" s="4">
        <v>0</v>
      </c>
      <c r="G232" s="28">
        <v>0</v>
      </c>
      <c r="H232" s="28">
        <f>C232/($C$9+$C$59+$C$61+$C$66+$C$73+$C$79+$C$93+$C$104+$C$126+$C$139+$C$166+$C$174+$C$198+$C$213+$C$232+$C$249+$C$259+$C$261+$C$262+$C$267+$C$274)*$H$6</f>
        <v>2074742.669532741</v>
      </c>
      <c r="I232" s="4">
        <v>0</v>
      </c>
      <c r="J232" s="28">
        <f t="shared" si="163"/>
        <v>2074742.669532741</v>
      </c>
      <c r="K232" s="49">
        <f t="shared" si="164"/>
        <v>78.2626431359012</v>
      </c>
      <c r="L232" s="39">
        <v>10033</v>
      </c>
      <c r="M232" s="40">
        <f t="shared" si="165"/>
        <v>3.2285198686066749E-3</v>
      </c>
      <c r="N232" s="1">
        <f t="shared" si="166"/>
        <v>368904.22223295865</v>
      </c>
      <c r="O232" s="43">
        <v>1563</v>
      </c>
      <c r="P232" s="43">
        <v>2261.5</v>
      </c>
      <c r="Q232" s="43">
        <f t="shared" si="167"/>
        <v>2693.75</v>
      </c>
      <c r="R232" s="44">
        <f t="shared" si="168"/>
        <v>2.875839531623826E-3</v>
      </c>
      <c r="S232" s="32">
        <f t="shared" si="169"/>
        <v>328605.4876095088</v>
      </c>
      <c r="T232" s="46">
        <f t="shared" si="170"/>
        <v>697509.70984246745</v>
      </c>
      <c r="U232" s="5">
        <f t="shared" si="171"/>
        <v>26.31119237429149</v>
      </c>
      <c r="V232" s="59">
        <v>71264356.799999997</v>
      </c>
      <c r="W232" s="58">
        <f t="shared" si="172"/>
        <v>9.8615932502178989</v>
      </c>
      <c r="X232" s="44">
        <f t="shared" si="173"/>
        <v>6.0501543224906031E-3</v>
      </c>
      <c r="Y232" s="100">
        <f t="shared" si="174"/>
        <v>2688.2065937382117</v>
      </c>
      <c r="Z232" s="32">
        <f t="shared" si="175"/>
        <v>3283772.7126500248</v>
      </c>
      <c r="AA232" s="63">
        <v>26141735.232000001</v>
      </c>
      <c r="AB232" s="58">
        <f t="shared" si="176"/>
        <v>26.883452600335783</v>
      </c>
      <c r="AC232" s="58">
        <f t="shared" si="177"/>
        <v>4.6112263484383983E-3</v>
      </c>
      <c r="AD232" s="105">
        <f t="shared" si="178"/>
        <v>986.10845839305921</v>
      </c>
      <c r="AE232" s="5">
        <f t="shared" si="179"/>
        <v>1475311.938468264</v>
      </c>
      <c r="AF232" s="46">
        <f t="shared" si="180"/>
        <v>4759084.6511182887</v>
      </c>
      <c r="AG232" s="67">
        <f t="shared" si="181"/>
        <v>179.52035651144055</v>
      </c>
      <c r="AH232" s="70">
        <v>2300.6169</v>
      </c>
      <c r="AI232" s="40">
        <f t="shared" si="182"/>
        <v>2.4499695386128078E-3</v>
      </c>
      <c r="AJ232" s="5">
        <f t="shared" si="183"/>
        <v>419919.20287576423</v>
      </c>
      <c r="AK232" s="46">
        <f t="shared" si="184"/>
        <v>419919.20287576423</v>
      </c>
      <c r="AL232" s="5">
        <f t="shared" si="185"/>
        <v>15.840030285770057</v>
      </c>
      <c r="AM232" s="74">
        <v>6151.6388888888887</v>
      </c>
      <c r="AN232" s="44">
        <f t="shared" si="186"/>
        <v>6.8435088935424456E-3</v>
      </c>
      <c r="AO232" s="5">
        <f t="shared" si="187"/>
        <v>195487.10692862494</v>
      </c>
      <c r="AP232" s="108">
        <v>55</v>
      </c>
      <c r="AQ232" s="77">
        <f t="shared" si="188"/>
        <v>6.2290007172788736E-3</v>
      </c>
      <c r="AR232" s="32">
        <f t="shared" si="189"/>
        <v>533818.27298010513</v>
      </c>
      <c r="AS232" s="36">
        <v>386.58333333333331</v>
      </c>
      <c r="AT232" s="81">
        <f t="shared" si="190"/>
        <v>6.9445795902114164E-3</v>
      </c>
      <c r="AU232" s="6">
        <f t="shared" si="191"/>
        <v>793516.79305831506</v>
      </c>
      <c r="AV232" s="110">
        <v>73.361111111111114</v>
      </c>
      <c r="AW232" s="77">
        <f t="shared" si="192"/>
        <v>1.9527177601935404E-3</v>
      </c>
      <c r="AX232" s="73">
        <f t="shared" si="193"/>
        <v>223125.72196607536</v>
      </c>
      <c r="AY232" s="86">
        <v>411</v>
      </c>
      <c r="AZ232" s="77">
        <f t="shared" si="194"/>
        <v>4.434374494254734E-3</v>
      </c>
      <c r="BA232" s="73">
        <f t="shared" si="195"/>
        <v>380020.84791927494</v>
      </c>
      <c r="BB232" s="46">
        <f t="shared" si="196"/>
        <v>2125968.7428523954</v>
      </c>
      <c r="BC232" s="67">
        <f t="shared" si="197"/>
        <v>80.194973325250672</v>
      </c>
      <c r="BD232" s="93">
        <f t="shared" si="198"/>
        <v>10077224.976221656</v>
      </c>
      <c r="BE232" s="1">
        <v>5418845</v>
      </c>
      <c r="BF232" s="1">
        <f t="shared" si="199"/>
        <v>0</v>
      </c>
      <c r="BG232" s="1">
        <f t="shared" si="200"/>
        <v>4658379.9762216564</v>
      </c>
      <c r="BH232" s="87">
        <f t="shared" si="201"/>
        <v>3.3656402419771671E-3</v>
      </c>
      <c r="BI232" s="1">
        <f t="shared" si="202"/>
        <v>-1680.9721008316228</v>
      </c>
      <c r="BJ232" s="93">
        <f t="shared" si="203"/>
        <v>10075544.004120825</v>
      </c>
      <c r="BK232" s="91">
        <v>8</v>
      </c>
      <c r="BL232" s="5">
        <f t="shared" si="204"/>
        <v>0</v>
      </c>
      <c r="BM232" s="139">
        <v>944</v>
      </c>
      <c r="BN232" s="32">
        <f t="shared" si="205"/>
        <v>0</v>
      </c>
      <c r="BO232" s="46">
        <f t="shared" si="206"/>
        <v>10075544.004120825</v>
      </c>
      <c r="BP232" s="5">
        <f t="shared" si="207"/>
        <v>10075544.004120825</v>
      </c>
      <c r="BQ232" s="96">
        <f t="shared" si="208"/>
        <v>3.5778291336094506E-3</v>
      </c>
      <c r="BR232" s="67">
        <f t="shared" si="209"/>
        <v>21069.719747540403</v>
      </c>
      <c r="BS232" s="97">
        <f t="shared" si="211"/>
        <v>10096614</v>
      </c>
      <c r="BT232" s="99">
        <f t="shared" si="210"/>
        <v>380.86058091286304</v>
      </c>
    </row>
    <row r="233" spans="1:72" ht="15.6" x14ac:dyDescent="0.3">
      <c r="A233" s="2" t="s">
        <v>395</v>
      </c>
      <c r="B233" s="13" t="s">
        <v>96</v>
      </c>
      <c r="C233" s="36">
        <v>11688</v>
      </c>
      <c r="D233" s="25">
        <v>0</v>
      </c>
      <c r="E233" s="28">
        <v>0</v>
      </c>
      <c r="F233" s="4">
        <v>0</v>
      </c>
      <c r="G233" s="28">
        <v>0</v>
      </c>
      <c r="H233" s="28">
        <v>0</v>
      </c>
      <c r="I233" s="4">
        <v>0</v>
      </c>
      <c r="J233" s="28">
        <f t="shared" si="163"/>
        <v>0</v>
      </c>
      <c r="K233" s="49">
        <f t="shared" si="164"/>
        <v>0</v>
      </c>
      <c r="L233" s="39">
        <v>3313</v>
      </c>
      <c r="M233" s="40">
        <f t="shared" si="165"/>
        <v>1.0660905337081545E-3</v>
      </c>
      <c r="N233" s="1">
        <f t="shared" si="166"/>
        <v>121815.97610463391</v>
      </c>
      <c r="O233" s="43">
        <v>991</v>
      </c>
      <c r="P233" s="43">
        <v>363.5</v>
      </c>
      <c r="Q233" s="43">
        <f t="shared" si="167"/>
        <v>1172.75</v>
      </c>
      <c r="R233" s="44">
        <f t="shared" si="168"/>
        <v>1.2520244308907068E-3</v>
      </c>
      <c r="S233" s="32">
        <f t="shared" si="169"/>
        <v>143061.56309755967</v>
      </c>
      <c r="T233" s="46">
        <f t="shared" si="170"/>
        <v>264877.53920219361</v>
      </c>
      <c r="U233" s="5">
        <f t="shared" si="171"/>
        <v>22.662349349948119</v>
      </c>
      <c r="V233" s="59">
        <v>61770441.759999998</v>
      </c>
      <c r="W233" s="58">
        <f t="shared" si="172"/>
        <v>2.2115649509319617</v>
      </c>
      <c r="X233" s="44">
        <f t="shared" si="173"/>
        <v>1.356810092228665E-3</v>
      </c>
      <c r="Y233" s="100">
        <f t="shared" si="174"/>
        <v>5284.9453935660504</v>
      </c>
      <c r="Z233" s="32">
        <f t="shared" si="175"/>
        <v>736420.21667879098</v>
      </c>
      <c r="AA233" s="63">
        <v>10454416.389</v>
      </c>
      <c r="AB233" s="58">
        <f t="shared" si="176"/>
        <v>13.06714204953024</v>
      </c>
      <c r="AC233" s="58">
        <f t="shared" si="177"/>
        <v>2.2413620234488993E-3</v>
      </c>
      <c r="AD233" s="105">
        <f t="shared" si="178"/>
        <v>894.45725436344969</v>
      </c>
      <c r="AE233" s="5">
        <f t="shared" si="179"/>
        <v>717099.50927552488</v>
      </c>
      <c r="AF233" s="46">
        <f t="shared" si="180"/>
        <v>1453519.7259543159</v>
      </c>
      <c r="AG233" s="67">
        <f t="shared" si="181"/>
        <v>124.36000393175188</v>
      </c>
      <c r="AH233" s="70">
        <v>1481.2591</v>
      </c>
      <c r="AI233" s="40">
        <f t="shared" si="182"/>
        <v>1.5774202448886744E-3</v>
      </c>
      <c r="AJ233" s="5">
        <f t="shared" si="183"/>
        <v>270366.23982222856</v>
      </c>
      <c r="AK233" s="46">
        <f t="shared" si="184"/>
        <v>270366.23982222856</v>
      </c>
      <c r="AL233" s="5">
        <f t="shared" si="185"/>
        <v>23.13195070347609</v>
      </c>
      <c r="AM233" s="74">
        <v>1055.5555555555557</v>
      </c>
      <c r="AN233" s="44">
        <f t="shared" si="186"/>
        <v>1.1742730616259125E-3</v>
      </c>
      <c r="AO233" s="5">
        <f t="shared" si="187"/>
        <v>33543.500437045899</v>
      </c>
      <c r="AP233" s="108">
        <v>3.3333333333333335</v>
      </c>
      <c r="AQ233" s="77">
        <f t="shared" si="188"/>
        <v>3.7751519498659841E-4</v>
      </c>
      <c r="AR233" s="32">
        <f t="shared" si="189"/>
        <v>32352.62260485486</v>
      </c>
      <c r="AS233" s="36">
        <v>49.166666666666664</v>
      </c>
      <c r="AT233" s="81">
        <f t="shared" si="190"/>
        <v>8.8322956633428234E-4</v>
      </c>
      <c r="AU233" s="6">
        <f t="shared" si="191"/>
        <v>100921.51496107047</v>
      </c>
      <c r="AV233" s="110">
        <v>19.444444444444443</v>
      </c>
      <c r="AW233" s="77">
        <f t="shared" si="192"/>
        <v>5.1757002352725411E-4</v>
      </c>
      <c r="AX233" s="73">
        <f t="shared" si="193"/>
        <v>59139.721838793157</v>
      </c>
      <c r="AY233" s="86">
        <v>48</v>
      </c>
      <c r="AZ233" s="77">
        <f t="shared" si="194"/>
        <v>5.1788315261369156E-4</v>
      </c>
      <c r="BA233" s="73">
        <f t="shared" si="195"/>
        <v>44381.996837287581</v>
      </c>
      <c r="BB233" s="46">
        <f t="shared" si="196"/>
        <v>270339.35667905194</v>
      </c>
      <c r="BC233" s="67">
        <f t="shared" si="197"/>
        <v>23.129650639891508</v>
      </c>
      <c r="BD233" s="93">
        <f t="shared" si="198"/>
        <v>2259102.8616577899</v>
      </c>
      <c r="BE233" s="1">
        <v>1296786</v>
      </c>
      <c r="BF233" s="1">
        <f t="shared" si="199"/>
        <v>0</v>
      </c>
      <c r="BG233" s="1">
        <f t="shared" si="200"/>
        <v>962316.86165778991</v>
      </c>
      <c r="BH233" s="87">
        <f t="shared" si="201"/>
        <v>6.952658159404989E-4</v>
      </c>
      <c r="BI233" s="1">
        <f t="shared" si="202"/>
        <v>-347.25114843865168</v>
      </c>
      <c r="BJ233" s="93">
        <f t="shared" si="203"/>
        <v>2258755.6105093514</v>
      </c>
      <c r="BK233" s="91">
        <v>7.5</v>
      </c>
      <c r="BL233" s="5">
        <f t="shared" si="204"/>
        <v>0</v>
      </c>
      <c r="BM233" s="139">
        <v>661.21</v>
      </c>
      <c r="BN233" s="32">
        <f t="shared" si="205"/>
        <v>0</v>
      </c>
      <c r="BO233" s="46">
        <f t="shared" si="206"/>
        <v>2258755.6105093514</v>
      </c>
      <c r="BP233" s="5">
        <f t="shared" si="207"/>
        <v>2258755.6105093514</v>
      </c>
      <c r="BQ233" s="96">
        <f t="shared" si="208"/>
        <v>8.020848924563187E-4</v>
      </c>
      <c r="BR233" s="67">
        <f t="shared" si="209"/>
        <v>4723.4519220155298</v>
      </c>
      <c r="BS233" s="97">
        <f t="shared" si="211"/>
        <v>2263479</v>
      </c>
      <c r="BT233" s="99">
        <f t="shared" si="210"/>
        <v>193.65836755646816</v>
      </c>
    </row>
    <row r="234" spans="1:72" ht="15.6" x14ac:dyDescent="0.3">
      <c r="A234" s="2" t="s">
        <v>425</v>
      </c>
      <c r="B234" s="13" t="s">
        <v>126</v>
      </c>
      <c r="C234" s="36">
        <v>17081</v>
      </c>
      <c r="D234" s="25">
        <v>0</v>
      </c>
      <c r="E234" s="28">
        <v>0</v>
      </c>
      <c r="F234" s="4">
        <v>0</v>
      </c>
      <c r="G234" s="28">
        <v>0</v>
      </c>
      <c r="H234" s="28">
        <v>0</v>
      </c>
      <c r="I234" s="4">
        <v>0</v>
      </c>
      <c r="J234" s="28">
        <f t="shared" si="163"/>
        <v>0</v>
      </c>
      <c r="K234" s="49">
        <f t="shared" si="164"/>
        <v>0</v>
      </c>
      <c r="L234" s="39">
        <v>5139</v>
      </c>
      <c r="M234" s="40">
        <f t="shared" si="165"/>
        <v>1.6536792190540916E-3</v>
      </c>
      <c r="N234" s="1">
        <f t="shared" si="166"/>
        <v>188956.3239365269</v>
      </c>
      <c r="O234" s="43">
        <v>900</v>
      </c>
      <c r="P234" s="43">
        <v>733</v>
      </c>
      <c r="Q234" s="43">
        <f t="shared" si="167"/>
        <v>1266.5</v>
      </c>
      <c r="R234" s="44">
        <f t="shared" si="168"/>
        <v>1.3521116535690303E-3</v>
      </c>
      <c r="S234" s="32">
        <f t="shared" si="169"/>
        <v>154497.94897724097</v>
      </c>
      <c r="T234" s="46">
        <f t="shared" si="170"/>
        <v>343454.27291376784</v>
      </c>
      <c r="U234" s="5">
        <f t="shared" si="171"/>
        <v>20.107386740458278</v>
      </c>
      <c r="V234" s="59">
        <v>102432012.89999999</v>
      </c>
      <c r="W234" s="58">
        <f t="shared" si="172"/>
        <v>2.848333765390644</v>
      </c>
      <c r="X234" s="44">
        <f t="shared" si="173"/>
        <v>1.747472077313001E-3</v>
      </c>
      <c r="Y234" s="100">
        <f t="shared" si="174"/>
        <v>5996.8393478133594</v>
      </c>
      <c r="Z234" s="32">
        <f t="shared" si="175"/>
        <v>948455.33150566998</v>
      </c>
      <c r="AA234" s="63">
        <v>17740659.690000001</v>
      </c>
      <c r="AB234" s="58">
        <f t="shared" si="176"/>
        <v>16.445868761264762</v>
      </c>
      <c r="AC234" s="58">
        <f t="shared" si="177"/>
        <v>2.8209034190034366E-3</v>
      </c>
      <c r="AD234" s="105">
        <f t="shared" si="178"/>
        <v>1038.6195006147182</v>
      </c>
      <c r="AE234" s="5">
        <f t="shared" si="179"/>
        <v>902517.50333858293</v>
      </c>
      <c r="AF234" s="46">
        <f t="shared" si="180"/>
        <v>1850972.834844253</v>
      </c>
      <c r="AG234" s="67">
        <f t="shared" si="181"/>
        <v>108.36443035210193</v>
      </c>
      <c r="AH234" s="70">
        <v>2506.7730000000001</v>
      </c>
      <c r="AI234" s="40">
        <f t="shared" si="182"/>
        <v>2.6695089870099817E-3</v>
      </c>
      <c r="AJ234" s="5">
        <f t="shared" si="183"/>
        <v>457547.76466715871</v>
      </c>
      <c r="AK234" s="46">
        <f t="shared" si="184"/>
        <v>457547.76466715871</v>
      </c>
      <c r="AL234" s="5">
        <f t="shared" si="185"/>
        <v>26.786942489734717</v>
      </c>
      <c r="AM234" s="74">
        <v>1249.6944444444443</v>
      </c>
      <c r="AN234" s="44">
        <f t="shared" si="186"/>
        <v>1.3902465991970571E-3</v>
      </c>
      <c r="AO234" s="5">
        <f t="shared" si="187"/>
        <v>39712.856346375207</v>
      </c>
      <c r="AP234" s="108">
        <v>8</v>
      </c>
      <c r="AQ234" s="77">
        <f t="shared" si="188"/>
        <v>9.0603646796783618E-4</v>
      </c>
      <c r="AR234" s="32">
        <f t="shared" si="189"/>
        <v>77646.294251651663</v>
      </c>
      <c r="AS234" s="36">
        <v>59.25</v>
      </c>
      <c r="AT234" s="81">
        <f t="shared" si="190"/>
        <v>1.0643664773960588E-3</v>
      </c>
      <c r="AU234" s="6">
        <f t="shared" si="191"/>
        <v>121618.97819884932</v>
      </c>
      <c r="AV234" s="110">
        <v>46.305555555555557</v>
      </c>
      <c r="AW234" s="77">
        <f t="shared" si="192"/>
        <v>1.232556041742761E-3</v>
      </c>
      <c r="AX234" s="73">
        <f t="shared" si="193"/>
        <v>140837.02329324029</v>
      </c>
      <c r="AY234" s="86">
        <v>2</v>
      </c>
      <c r="AZ234" s="77">
        <f t="shared" si="194"/>
        <v>2.1578464692237146E-5</v>
      </c>
      <c r="BA234" s="73">
        <f t="shared" si="195"/>
        <v>1849.2498682203159</v>
      </c>
      <c r="BB234" s="46">
        <f t="shared" si="196"/>
        <v>381664.40195833682</v>
      </c>
      <c r="BC234" s="67">
        <f t="shared" si="197"/>
        <v>22.344382762035995</v>
      </c>
      <c r="BD234" s="93">
        <f t="shared" si="198"/>
        <v>3033639.274383517</v>
      </c>
      <c r="BE234" s="1">
        <v>1799031</v>
      </c>
      <c r="BF234" s="1">
        <f t="shared" si="199"/>
        <v>0</v>
      </c>
      <c r="BG234" s="1">
        <f t="shared" si="200"/>
        <v>1234608.274383517</v>
      </c>
      <c r="BH234" s="87">
        <f t="shared" si="201"/>
        <v>8.9199406500828479E-4</v>
      </c>
      <c r="BI234" s="1">
        <f t="shared" si="202"/>
        <v>-445.50725258308461</v>
      </c>
      <c r="BJ234" s="93">
        <f t="shared" si="203"/>
        <v>3033193.7671309337</v>
      </c>
      <c r="BK234" s="91">
        <v>6.5</v>
      </c>
      <c r="BL234" s="5">
        <f t="shared" si="204"/>
        <v>0</v>
      </c>
      <c r="BM234" s="139">
        <v>913.1</v>
      </c>
      <c r="BN234" s="32">
        <f t="shared" si="205"/>
        <v>0</v>
      </c>
      <c r="BO234" s="46">
        <f t="shared" si="206"/>
        <v>3033193.7671309337</v>
      </c>
      <c r="BP234" s="5">
        <f t="shared" si="207"/>
        <v>3033193.7671309337</v>
      </c>
      <c r="BQ234" s="96">
        <f t="shared" si="208"/>
        <v>1.0770881476459399E-3</v>
      </c>
      <c r="BR234" s="67">
        <f t="shared" si="209"/>
        <v>6342.9371741413634</v>
      </c>
      <c r="BS234" s="97">
        <f t="shared" si="211"/>
        <v>3039537</v>
      </c>
      <c r="BT234" s="99">
        <f t="shared" si="210"/>
        <v>177.94842222352321</v>
      </c>
    </row>
    <row r="235" spans="1:72" ht="15.6" x14ac:dyDescent="0.3">
      <c r="A235" s="2" t="s">
        <v>488</v>
      </c>
      <c r="B235" s="13" t="s">
        <v>189</v>
      </c>
      <c r="C235" s="36">
        <v>5379</v>
      </c>
      <c r="D235" s="25">
        <v>0</v>
      </c>
      <c r="E235" s="28">
        <v>0</v>
      </c>
      <c r="F235" s="4">
        <v>0</v>
      </c>
      <c r="G235" s="28">
        <v>0</v>
      </c>
      <c r="H235" s="28">
        <v>0</v>
      </c>
      <c r="I235" s="4">
        <v>0</v>
      </c>
      <c r="J235" s="28">
        <f t="shared" si="163"/>
        <v>0</v>
      </c>
      <c r="K235" s="49">
        <f t="shared" si="164"/>
        <v>0</v>
      </c>
      <c r="L235" s="39">
        <v>2173</v>
      </c>
      <c r="M235" s="40">
        <f t="shared" si="165"/>
        <v>6.992498429664411E-4</v>
      </c>
      <c r="N235" s="1">
        <f t="shared" si="166"/>
        <v>79899.220065007379</v>
      </c>
      <c r="O235" s="43">
        <v>97</v>
      </c>
      <c r="P235" s="43">
        <v>152.5</v>
      </c>
      <c r="Q235" s="43">
        <f t="shared" si="167"/>
        <v>173.25</v>
      </c>
      <c r="R235" s="44">
        <f t="shared" si="168"/>
        <v>1.8496118750954165E-4</v>
      </c>
      <c r="S235" s="32">
        <f t="shared" si="169"/>
        <v>21134.441105651003</v>
      </c>
      <c r="T235" s="46">
        <f t="shared" si="170"/>
        <v>101033.66117065838</v>
      </c>
      <c r="U235" s="5">
        <f t="shared" si="171"/>
        <v>18.782982184543293</v>
      </c>
      <c r="V235" s="59">
        <v>22411661.340000004</v>
      </c>
      <c r="W235" s="58">
        <f t="shared" si="172"/>
        <v>1.2910083086236745</v>
      </c>
      <c r="X235" s="44">
        <f t="shared" si="173"/>
        <v>7.9204235062303166E-4</v>
      </c>
      <c r="Y235" s="100">
        <f t="shared" si="174"/>
        <v>4166.510752928054</v>
      </c>
      <c r="Z235" s="32">
        <f t="shared" si="175"/>
        <v>429887.72180085734</v>
      </c>
      <c r="AA235" s="63">
        <v>4865505.8130000001</v>
      </c>
      <c r="AB235" s="58">
        <f t="shared" si="176"/>
        <v>5.9466871712891729</v>
      </c>
      <c r="AC235" s="58">
        <f t="shared" si="177"/>
        <v>1.020014838786992E-3</v>
      </c>
      <c r="AD235" s="105">
        <f t="shared" si="178"/>
        <v>904.53723982152815</v>
      </c>
      <c r="AE235" s="5">
        <f t="shared" si="179"/>
        <v>326342.70264933928</v>
      </c>
      <c r="AF235" s="46">
        <f t="shared" si="180"/>
        <v>756230.42445019656</v>
      </c>
      <c r="AG235" s="67">
        <f t="shared" si="181"/>
        <v>140.5894077802931</v>
      </c>
      <c r="AH235" s="70">
        <v>2417.7649999999999</v>
      </c>
      <c r="AI235" s="40">
        <f t="shared" si="182"/>
        <v>2.5747227195993365E-3</v>
      </c>
      <c r="AJ235" s="5">
        <f t="shared" si="183"/>
        <v>441301.61416310642</v>
      </c>
      <c r="AK235" s="46">
        <f t="shared" si="184"/>
        <v>441301.61416310642</v>
      </c>
      <c r="AL235" s="5">
        <f t="shared" si="185"/>
        <v>82.041571697919025</v>
      </c>
      <c r="AM235" s="74">
        <v>626.97222222222217</v>
      </c>
      <c r="AN235" s="44">
        <f t="shared" si="186"/>
        <v>6.9748729668311752E-4</v>
      </c>
      <c r="AO235" s="5">
        <f t="shared" si="187"/>
        <v>19923.95653590955</v>
      </c>
      <c r="AP235" s="108">
        <v>2</v>
      </c>
      <c r="AQ235" s="77">
        <f t="shared" si="188"/>
        <v>2.2650911699195904E-4</v>
      </c>
      <c r="AR235" s="32">
        <f t="shared" si="189"/>
        <v>19411.573562912916</v>
      </c>
      <c r="AS235" s="36">
        <v>26.833333333333332</v>
      </c>
      <c r="AT235" s="81">
        <f t="shared" si="190"/>
        <v>4.820337633214219E-4</v>
      </c>
      <c r="AU235" s="6">
        <f t="shared" si="191"/>
        <v>55079.199690618116</v>
      </c>
      <c r="AV235" s="110">
        <v>9.0277777777777786</v>
      </c>
      <c r="AW235" s="77">
        <f t="shared" si="192"/>
        <v>2.4030036806622516E-4</v>
      </c>
      <c r="AX235" s="73">
        <f t="shared" si="193"/>
        <v>27457.727996582544</v>
      </c>
      <c r="AY235" s="86">
        <v>6</v>
      </c>
      <c r="AZ235" s="77">
        <f t="shared" si="194"/>
        <v>6.4735394076711445E-5</v>
      </c>
      <c r="BA235" s="73">
        <f t="shared" si="195"/>
        <v>5547.7496046609476</v>
      </c>
      <c r="BB235" s="46">
        <f t="shared" si="196"/>
        <v>127420.20739068408</v>
      </c>
      <c r="BC235" s="67">
        <f t="shared" si="197"/>
        <v>23.68845647716752</v>
      </c>
      <c r="BD235" s="93">
        <f t="shared" si="198"/>
        <v>1425985.9071746455</v>
      </c>
      <c r="BE235" s="1">
        <v>698555</v>
      </c>
      <c r="BF235" s="1">
        <f t="shared" si="199"/>
        <v>0</v>
      </c>
      <c r="BG235" s="1">
        <f t="shared" si="200"/>
        <v>727430.90717464546</v>
      </c>
      <c r="BH235" s="87">
        <f t="shared" si="201"/>
        <v>5.2556269495875269E-4</v>
      </c>
      <c r="BI235" s="1">
        <f t="shared" si="202"/>
        <v>-262.49276926417775</v>
      </c>
      <c r="BJ235" s="93">
        <f t="shared" si="203"/>
        <v>1425723.4144053813</v>
      </c>
      <c r="BK235" s="91">
        <v>6.5</v>
      </c>
      <c r="BL235" s="5">
        <f t="shared" si="204"/>
        <v>0</v>
      </c>
      <c r="BM235" s="139">
        <v>945</v>
      </c>
      <c r="BN235" s="32">
        <f t="shared" si="205"/>
        <v>0</v>
      </c>
      <c r="BO235" s="46">
        <f t="shared" si="206"/>
        <v>1425723.4144053813</v>
      </c>
      <c r="BP235" s="5">
        <f t="shared" si="207"/>
        <v>1425723.4144053813</v>
      </c>
      <c r="BQ235" s="96">
        <f t="shared" si="208"/>
        <v>5.0627487373807736E-4</v>
      </c>
      <c r="BR235" s="67">
        <f t="shared" si="209"/>
        <v>2981.4363141823223</v>
      </c>
      <c r="BS235" s="97">
        <f t="shared" si="211"/>
        <v>1428705</v>
      </c>
      <c r="BT235" s="99">
        <f t="shared" si="210"/>
        <v>265.60791968767427</v>
      </c>
    </row>
    <row r="236" spans="1:72" ht="15.6" x14ac:dyDescent="0.3">
      <c r="A236" s="2" t="s">
        <v>319</v>
      </c>
      <c r="B236" s="13" t="s">
        <v>20</v>
      </c>
      <c r="C236" s="36">
        <v>15146</v>
      </c>
      <c r="D236" s="25">
        <v>0</v>
      </c>
      <c r="E236" s="28">
        <v>0</v>
      </c>
      <c r="F236" s="4">
        <v>0</v>
      </c>
      <c r="G236" s="28">
        <v>0</v>
      </c>
      <c r="H236" s="28">
        <v>0</v>
      </c>
      <c r="I236" s="4">
        <v>0</v>
      </c>
      <c r="J236" s="28">
        <f t="shared" si="163"/>
        <v>0</v>
      </c>
      <c r="K236" s="49">
        <f t="shared" si="164"/>
        <v>0</v>
      </c>
      <c r="L236" s="39">
        <v>5828</v>
      </c>
      <c r="M236" s="40">
        <f t="shared" si="165"/>
        <v>1.8753925838971095E-3</v>
      </c>
      <c r="N236" s="1">
        <f t="shared" si="166"/>
        <v>214290.22298152925</v>
      </c>
      <c r="O236" s="43">
        <v>302</v>
      </c>
      <c r="P236" s="43">
        <v>194.5</v>
      </c>
      <c r="Q236" s="43">
        <f t="shared" si="167"/>
        <v>399.25</v>
      </c>
      <c r="R236" s="44">
        <f t="shared" si="168"/>
        <v>4.2623811897941991E-4</v>
      </c>
      <c r="S236" s="32">
        <f t="shared" si="169"/>
        <v>48703.755332936009</v>
      </c>
      <c r="T236" s="46">
        <f t="shared" si="170"/>
        <v>262993.97831446526</v>
      </c>
      <c r="U236" s="5">
        <f t="shared" si="171"/>
        <v>17.363923036740079</v>
      </c>
      <c r="V236" s="59">
        <v>78871511.179999992</v>
      </c>
      <c r="W236" s="58">
        <f t="shared" si="172"/>
        <v>2.9085447022368061</v>
      </c>
      <c r="X236" s="44">
        <f t="shared" si="173"/>
        <v>1.7844118953097498E-3</v>
      </c>
      <c r="Y236" s="100">
        <f t="shared" si="174"/>
        <v>5207.4152370262773</v>
      </c>
      <c r="Z236" s="32">
        <f t="shared" si="175"/>
        <v>968504.73188163387</v>
      </c>
      <c r="AA236" s="63">
        <v>13422849.795</v>
      </c>
      <c r="AB236" s="58">
        <f t="shared" si="176"/>
        <v>17.090358567928831</v>
      </c>
      <c r="AC236" s="58">
        <f t="shared" si="177"/>
        <v>2.9314505433617197E-3</v>
      </c>
      <c r="AD236" s="105">
        <f t="shared" si="178"/>
        <v>886.23067443549451</v>
      </c>
      <c r="AE236" s="5">
        <f t="shared" si="179"/>
        <v>937885.85874025221</v>
      </c>
      <c r="AF236" s="46">
        <f t="shared" si="180"/>
        <v>1906390.5906218861</v>
      </c>
      <c r="AG236" s="67">
        <f t="shared" si="181"/>
        <v>125.86759478554642</v>
      </c>
      <c r="AH236" s="70">
        <v>1143.7925</v>
      </c>
      <c r="AI236" s="40">
        <f t="shared" si="182"/>
        <v>1.2180458134919334E-3</v>
      </c>
      <c r="AJ236" s="5">
        <f t="shared" si="183"/>
        <v>208770.2802040955</v>
      </c>
      <c r="AK236" s="46">
        <f t="shared" si="184"/>
        <v>208770.2802040955</v>
      </c>
      <c r="AL236" s="5">
        <f t="shared" si="185"/>
        <v>13.783855816987687</v>
      </c>
      <c r="AM236" s="74">
        <v>1318.6666666666667</v>
      </c>
      <c r="AN236" s="44">
        <f t="shared" si="186"/>
        <v>1.4669760731975084E-3</v>
      </c>
      <c r="AO236" s="5">
        <f t="shared" si="187"/>
        <v>41904.659282827452</v>
      </c>
      <c r="AP236" s="108">
        <v>13</v>
      </c>
      <c r="AQ236" s="77">
        <f t="shared" si="188"/>
        <v>1.4723092604477337E-3</v>
      </c>
      <c r="AR236" s="32">
        <f t="shared" si="189"/>
        <v>126175.22815893394</v>
      </c>
      <c r="AS236" s="36">
        <v>76.25</v>
      </c>
      <c r="AT236" s="81">
        <f t="shared" si="190"/>
        <v>1.3697543274506243E-3</v>
      </c>
      <c r="AU236" s="6">
        <f t="shared" si="191"/>
        <v>156513.87489725335</v>
      </c>
      <c r="AV236" s="110">
        <v>23.333333333333332</v>
      </c>
      <c r="AW236" s="77">
        <f t="shared" si="192"/>
        <v>6.2108402823270496E-4</v>
      </c>
      <c r="AX236" s="73">
        <f t="shared" si="193"/>
        <v>70967.666206551788</v>
      </c>
      <c r="AY236" s="86">
        <v>148</v>
      </c>
      <c r="AZ236" s="77">
        <f t="shared" si="194"/>
        <v>1.5968063872255488E-3</v>
      </c>
      <c r="BA236" s="73">
        <f t="shared" si="195"/>
        <v>136844.49024830337</v>
      </c>
      <c r="BB236" s="46">
        <f t="shared" si="196"/>
        <v>532405.9187938699</v>
      </c>
      <c r="BC236" s="67">
        <f t="shared" si="197"/>
        <v>35.151585817633034</v>
      </c>
      <c r="BD236" s="93">
        <f t="shared" si="198"/>
        <v>2910560.7679343168</v>
      </c>
      <c r="BE236" s="1">
        <v>1836167</v>
      </c>
      <c r="BF236" s="1">
        <f t="shared" si="199"/>
        <v>0</v>
      </c>
      <c r="BG236" s="1">
        <f t="shared" si="200"/>
        <v>1074393.7679343168</v>
      </c>
      <c r="BH236" s="87">
        <f t="shared" si="201"/>
        <v>7.7624043541894947E-4</v>
      </c>
      <c r="BI236" s="1">
        <f t="shared" si="202"/>
        <v>-387.69399628705099</v>
      </c>
      <c r="BJ236" s="93">
        <f t="shared" si="203"/>
        <v>2910173.0739380298</v>
      </c>
      <c r="BK236" s="91">
        <v>6.5</v>
      </c>
      <c r="BL236" s="5">
        <f t="shared" si="204"/>
        <v>0</v>
      </c>
      <c r="BM236" s="139">
        <v>787</v>
      </c>
      <c r="BN236" s="32">
        <f t="shared" si="205"/>
        <v>0</v>
      </c>
      <c r="BO236" s="46">
        <f t="shared" si="206"/>
        <v>2910173.0739380298</v>
      </c>
      <c r="BP236" s="5">
        <f t="shared" si="207"/>
        <v>2910173.0739380298</v>
      </c>
      <c r="BQ236" s="96">
        <f t="shared" si="208"/>
        <v>1.0334034572746422E-3</v>
      </c>
      <c r="BR236" s="67">
        <f t="shared" si="209"/>
        <v>6085.6794491329138</v>
      </c>
      <c r="BS236" s="97">
        <f t="shared" si="211"/>
        <v>2916259</v>
      </c>
      <c r="BT236" s="99">
        <f t="shared" si="210"/>
        <v>192.54317971741713</v>
      </c>
    </row>
    <row r="237" spans="1:72" ht="15.6" x14ac:dyDescent="0.3">
      <c r="A237" s="2" t="s">
        <v>320</v>
      </c>
      <c r="B237" s="13" t="s">
        <v>21</v>
      </c>
      <c r="C237" s="36">
        <v>8559</v>
      </c>
      <c r="D237" s="25">
        <v>0</v>
      </c>
      <c r="E237" s="28">
        <v>0</v>
      </c>
      <c r="F237" s="4">
        <v>0</v>
      </c>
      <c r="G237" s="28">
        <v>0</v>
      </c>
      <c r="H237" s="28">
        <v>0</v>
      </c>
      <c r="I237" s="4">
        <v>0</v>
      </c>
      <c r="J237" s="28">
        <f t="shared" si="163"/>
        <v>0</v>
      </c>
      <c r="K237" s="49">
        <f t="shared" si="164"/>
        <v>0</v>
      </c>
      <c r="L237" s="39">
        <v>3704</v>
      </c>
      <c r="M237" s="40">
        <f t="shared" si="165"/>
        <v>1.1919104548309702E-3</v>
      </c>
      <c r="N237" s="1">
        <f t="shared" si="166"/>
        <v>136192.6880445409</v>
      </c>
      <c r="O237" s="43">
        <v>0</v>
      </c>
      <c r="P237" s="43">
        <v>123.5</v>
      </c>
      <c r="Q237" s="43">
        <f t="shared" si="167"/>
        <v>61.75</v>
      </c>
      <c r="R237" s="44">
        <f t="shared" si="168"/>
        <v>6.5924117337455684E-5</v>
      </c>
      <c r="S237" s="32">
        <f t="shared" si="169"/>
        <v>7532.7661660834028</v>
      </c>
      <c r="T237" s="46">
        <f t="shared" si="170"/>
        <v>143725.4542106243</v>
      </c>
      <c r="U237" s="5">
        <f t="shared" si="171"/>
        <v>16.792318519759821</v>
      </c>
      <c r="V237" s="59">
        <v>41156275.619999997</v>
      </c>
      <c r="W237" s="58">
        <f t="shared" si="172"/>
        <v>1.7799589466351233</v>
      </c>
      <c r="X237" s="44">
        <f t="shared" si="173"/>
        <v>1.0920168822215785E-3</v>
      </c>
      <c r="Y237" s="100">
        <f t="shared" si="174"/>
        <v>4808.5378689099189</v>
      </c>
      <c r="Z237" s="32">
        <f t="shared" si="175"/>
        <v>592701.44998817018</v>
      </c>
      <c r="AA237" s="63">
        <v>9188187.4529999997</v>
      </c>
      <c r="AB237" s="58">
        <f t="shared" si="176"/>
        <v>7.9728979599867991</v>
      </c>
      <c r="AC237" s="58">
        <f t="shared" si="177"/>
        <v>1.3675638205058037E-3</v>
      </c>
      <c r="AD237" s="105">
        <f t="shared" si="178"/>
        <v>1073.5117949526814</v>
      </c>
      <c r="AE237" s="5">
        <f t="shared" si="179"/>
        <v>437537.23598771967</v>
      </c>
      <c r="AF237" s="46">
        <f t="shared" si="180"/>
        <v>1030238.6859758899</v>
      </c>
      <c r="AG237" s="67">
        <f t="shared" si="181"/>
        <v>120.36904848415585</v>
      </c>
      <c r="AH237" s="70">
        <v>424.5829</v>
      </c>
      <c r="AI237" s="40">
        <f t="shared" si="182"/>
        <v>4.5214619244772475E-4</v>
      </c>
      <c r="AJ237" s="5">
        <f t="shared" si="183"/>
        <v>77496.828317083273</v>
      </c>
      <c r="AK237" s="46">
        <f t="shared" si="184"/>
        <v>77496.828317083273</v>
      </c>
      <c r="AL237" s="5">
        <f t="shared" si="185"/>
        <v>9.054425554046416</v>
      </c>
      <c r="AM237" s="74">
        <v>846.30555555555554</v>
      </c>
      <c r="AN237" s="44">
        <f t="shared" si="186"/>
        <v>9.4148887811991249E-4</v>
      </c>
      <c r="AO237" s="5">
        <f t="shared" si="187"/>
        <v>26893.942837249408</v>
      </c>
      <c r="AP237" s="108">
        <v>2</v>
      </c>
      <c r="AQ237" s="77">
        <f t="shared" si="188"/>
        <v>2.2650911699195904E-4</v>
      </c>
      <c r="AR237" s="32">
        <f t="shared" si="189"/>
        <v>19411.573562912916</v>
      </c>
      <c r="AS237" s="82">
        <v>56.833333333333336</v>
      </c>
      <c r="AT237" s="81">
        <f t="shared" si="190"/>
        <v>1.0209534987118316E-3</v>
      </c>
      <c r="AU237" s="6">
        <f t="shared" si="191"/>
        <v>116658.42915838995</v>
      </c>
      <c r="AV237" s="110">
        <v>22.694444444444443</v>
      </c>
      <c r="AW237" s="77">
        <f t="shared" si="192"/>
        <v>6.0407815603109513E-4</v>
      </c>
      <c r="AX237" s="73">
        <f t="shared" si="193"/>
        <v>69024.503917562863</v>
      </c>
      <c r="AY237" s="86">
        <v>141</v>
      </c>
      <c r="AZ237" s="77">
        <f t="shared" si="194"/>
        <v>1.521281760802719E-3</v>
      </c>
      <c r="BA237" s="73">
        <f t="shared" si="195"/>
        <v>130372.11570953229</v>
      </c>
      <c r="BB237" s="46">
        <f t="shared" si="196"/>
        <v>362360.56518564746</v>
      </c>
      <c r="BC237" s="67">
        <f t="shared" si="197"/>
        <v>42.336787613698732</v>
      </c>
      <c r="BD237" s="93">
        <f t="shared" si="198"/>
        <v>1613821.5336892449</v>
      </c>
      <c r="BE237" s="1">
        <v>892396</v>
      </c>
      <c r="BF237" s="1">
        <f t="shared" si="199"/>
        <v>0</v>
      </c>
      <c r="BG237" s="1">
        <f t="shared" si="200"/>
        <v>721425.53368924488</v>
      </c>
      <c r="BH237" s="87">
        <f t="shared" si="201"/>
        <v>5.2122386326753441E-4</v>
      </c>
      <c r="BI237" s="1">
        <f t="shared" si="202"/>
        <v>-260.32573580285407</v>
      </c>
      <c r="BJ237" s="93">
        <f t="shared" si="203"/>
        <v>1613561.2079534421</v>
      </c>
      <c r="BK237" s="91">
        <v>6.1</v>
      </c>
      <c r="BL237" s="5">
        <f t="shared" si="204"/>
        <v>0</v>
      </c>
      <c r="BM237" s="139">
        <v>875</v>
      </c>
      <c r="BN237" s="32">
        <f t="shared" si="205"/>
        <v>0</v>
      </c>
      <c r="BO237" s="46">
        <f t="shared" si="206"/>
        <v>1613561.2079534421</v>
      </c>
      <c r="BP237" s="5">
        <f t="shared" si="207"/>
        <v>1613561.2079534421</v>
      </c>
      <c r="BQ237" s="96">
        <f t="shared" si="208"/>
        <v>5.7297613868955842E-4</v>
      </c>
      <c r="BR237" s="67">
        <f t="shared" si="209"/>
        <v>3374.2379005220109</v>
      </c>
      <c r="BS237" s="97">
        <f t="shared" si="211"/>
        <v>1616935</v>
      </c>
      <c r="BT237" s="99">
        <f t="shared" si="210"/>
        <v>188.91634536744948</v>
      </c>
    </row>
    <row r="238" spans="1:72" ht="15.6" x14ac:dyDescent="0.3">
      <c r="A238" s="2" t="s">
        <v>431</v>
      </c>
      <c r="B238" s="13" t="s">
        <v>132</v>
      </c>
      <c r="C238" s="36">
        <v>23135</v>
      </c>
      <c r="D238" s="25">
        <v>0</v>
      </c>
      <c r="E238" s="28">
        <v>0</v>
      </c>
      <c r="F238" s="4">
        <v>0</v>
      </c>
      <c r="G238" s="28">
        <v>0</v>
      </c>
      <c r="H238" s="28">
        <v>0</v>
      </c>
      <c r="I238" s="4">
        <v>0</v>
      </c>
      <c r="J238" s="28">
        <f t="shared" si="163"/>
        <v>0</v>
      </c>
      <c r="K238" s="49">
        <f t="shared" si="164"/>
        <v>0</v>
      </c>
      <c r="L238" s="39">
        <v>5260</v>
      </c>
      <c r="M238" s="40">
        <f t="shared" si="165"/>
        <v>1.6926158186854488E-3</v>
      </c>
      <c r="N238" s="1">
        <f t="shared" si="166"/>
        <v>193405.38313020655</v>
      </c>
      <c r="O238" s="43">
        <v>0</v>
      </c>
      <c r="P238" s="43">
        <v>542</v>
      </c>
      <c r="Q238" s="43">
        <f t="shared" si="167"/>
        <v>271</v>
      </c>
      <c r="R238" s="44">
        <f t="shared" si="168"/>
        <v>2.8931879835547352E-4</v>
      </c>
      <c r="S238" s="32">
        <f t="shared" si="169"/>
        <v>33058.779449532019</v>
      </c>
      <c r="T238" s="46">
        <f t="shared" si="170"/>
        <v>226464.16257973856</v>
      </c>
      <c r="U238" s="5">
        <f t="shared" si="171"/>
        <v>9.7888118685860626</v>
      </c>
      <c r="V238" s="59">
        <v>96112843.960000008</v>
      </c>
      <c r="W238" s="58">
        <f t="shared" si="172"/>
        <v>5.5687481812810562</v>
      </c>
      <c r="X238" s="44">
        <f t="shared" si="173"/>
        <v>3.4164647663900375E-3</v>
      </c>
      <c r="Y238" s="100">
        <f t="shared" si="174"/>
        <v>4154.4345779122541</v>
      </c>
      <c r="Z238" s="32">
        <f t="shared" si="175"/>
        <v>1854315.3076107791</v>
      </c>
      <c r="AA238" s="63">
        <v>19041015.059999999</v>
      </c>
      <c r="AB238" s="58">
        <f t="shared" si="176"/>
        <v>28.109227544510961</v>
      </c>
      <c r="AC238" s="58">
        <f t="shared" si="177"/>
        <v>4.8214793172020008E-3</v>
      </c>
      <c r="AD238" s="105">
        <f t="shared" si="178"/>
        <v>823.0393369353792</v>
      </c>
      <c r="AE238" s="5">
        <f t="shared" si="179"/>
        <v>1542580.0991432185</v>
      </c>
      <c r="AF238" s="46">
        <f t="shared" si="180"/>
        <v>3396895.4067539973</v>
      </c>
      <c r="AG238" s="67">
        <f t="shared" si="181"/>
        <v>146.82928060315527</v>
      </c>
      <c r="AH238" s="70">
        <v>3716.4299000000001</v>
      </c>
      <c r="AI238" s="40">
        <f t="shared" si="182"/>
        <v>3.9576950197096452E-3</v>
      </c>
      <c r="AJ238" s="5">
        <f t="shared" si="183"/>
        <v>678339.91880684532</v>
      </c>
      <c r="AK238" s="46">
        <f t="shared" si="184"/>
        <v>678339.91880684532</v>
      </c>
      <c r="AL238" s="5">
        <f t="shared" si="185"/>
        <v>29.320938785685989</v>
      </c>
      <c r="AM238" s="74">
        <v>2758.9444444444443</v>
      </c>
      <c r="AN238" s="44">
        <f t="shared" si="186"/>
        <v>3.0692407638633914E-3</v>
      </c>
      <c r="AO238" s="5">
        <f t="shared" si="187"/>
        <v>87673.882905480859</v>
      </c>
      <c r="AP238" s="108">
        <v>15.333333333333334</v>
      </c>
      <c r="AQ238" s="77">
        <f t="shared" si="188"/>
        <v>1.7365698969383527E-3</v>
      </c>
      <c r="AR238" s="32">
        <f t="shared" si="189"/>
        <v>148822.06398233236</v>
      </c>
      <c r="AS238" s="36">
        <v>114.58333333333333</v>
      </c>
      <c r="AT238" s="81">
        <f t="shared" si="190"/>
        <v>2.05837398933837E-3</v>
      </c>
      <c r="AU238" s="6">
        <f t="shared" si="191"/>
        <v>235198.44588385068</v>
      </c>
      <c r="AV238" s="110">
        <v>50.055555555555557</v>
      </c>
      <c r="AW238" s="77">
        <f t="shared" si="192"/>
        <v>1.3323731177087314E-3</v>
      </c>
      <c r="AX238" s="73">
        <f t="shared" si="193"/>
        <v>152242.54107643611</v>
      </c>
      <c r="AY238" s="86">
        <v>58</v>
      </c>
      <c r="AZ238" s="77">
        <f t="shared" si="194"/>
        <v>6.2577547607487729E-4</v>
      </c>
      <c r="BA238" s="73">
        <f t="shared" si="195"/>
        <v>53628.246178389163</v>
      </c>
      <c r="BB238" s="46">
        <f t="shared" si="196"/>
        <v>677565.18002648931</v>
      </c>
      <c r="BC238" s="67">
        <f t="shared" si="197"/>
        <v>29.287451049340362</v>
      </c>
      <c r="BD238" s="93">
        <f t="shared" si="198"/>
        <v>4979264.6681670705</v>
      </c>
      <c r="BE238" s="1">
        <v>3007105</v>
      </c>
      <c r="BF238" s="1">
        <f t="shared" si="199"/>
        <v>0</v>
      </c>
      <c r="BG238" s="1">
        <f t="shared" si="200"/>
        <v>1972159.6681670705</v>
      </c>
      <c r="BH238" s="87">
        <f t="shared" si="201"/>
        <v>1.4248687261813006E-3</v>
      </c>
      <c r="BI238" s="1">
        <f t="shared" si="202"/>
        <v>-711.65199006867249</v>
      </c>
      <c r="BJ238" s="93">
        <f t="shared" si="203"/>
        <v>4978553.0161770014</v>
      </c>
      <c r="BK238" s="91">
        <v>8.5</v>
      </c>
      <c r="BL238" s="5">
        <f t="shared" si="204"/>
        <v>0</v>
      </c>
      <c r="BM238" s="139">
        <v>1008</v>
      </c>
      <c r="BN238" s="32">
        <f t="shared" si="205"/>
        <v>0</v>
      </c>
      <c r="BO238" s="46">
        <f t="shared" si="206"/>
        <v>4978553.0161770014</v>
      </c>
      <c r="BP238" s="5">
        <f t="shared" si="207"/>
        <v>4978553.0161770014</v>
      </c>
      <c r="BQ238" s="96">
        <f t="shared" si="208"/>
        <v>1.7678858845946313E-3</v>
      </c>
      <c r="BR238" s="67">
        <f t="shared" si="209"/>
        <v>10411.022646143911</v>
      </c>
      <c r="BS238" s="97">
        <f t="shared" si="211"/>
        <v>4988964</v>
      </c>
      <c r="BT238" s="99">
        <f t="shared" si="210"/>
        <v>215.64573157553491</v>
      </c>
    </row>
    <row r="239" spans="1:72" ht="15.6" x14ac:dyDescent="0.3">
      <c r="A239" s="2" t="s">
        <v>321</v>
      </c>
      <c r="B239" s="13" t="s">
        <v>22</v>
      </c>
      <c r="C239" s="36">
        <v>19925</v>
      </c>
      <c r="D239" s="25">
        <v>0</v>
      </c>
      <c r="E239" s="28">
        <v>0</v>
      </c>
      <c r="F239" s="4">
        <v>0</v>
      </c>
      <c r="G239" s="28">
        <v>0</v>
      </c>
      <c r="H239" s="28">
        <v>0</v>
      </c>
      <c r="I239" s="4">
        <v>0</v>
      </c>
      <c r="J239" s="28">
        <f t="shared" si="163"/>
        <v>0</v>
      </c>
      <c r="K239" s="49">
        <f t="shared" si="164"/>
        <v>0</v>
      </c>
      <c r="L239" s="39">
        <v>7737</v>
      </c>
      <c r="M239" s="40">
        <f t="shared" si="165"/>
        <v>2.4896898458496805E-3</v>
      </c>
      <c r="N239" s="1">
        <f t="shared" si="166"/>
        <v>284482.40480578103</v>
      </c>
      <c r="O239" s="43">
        <v>1238</v>
      </c>
      <c r="P239" s="43">
        <v>542</v>
      </c>
      <c r="Q239" s="43">
        <f t="shared" si="167"/>
        <v>1509</v>
      </c>
      <c r="R239" s="44">
        <f t="shared" si="168"/>
        <v>1.6110039362302936E-3</v>
      </c>
      <c r="S239" s="32">
        <f t="shared" si="169"/>
        <v>184080.06711934987</v>
      </c>
      <c r="T239" s="46">
        <f t="shared" si="170"/>
        <v>468562.47192513093</v>
      </c>
      <c r="U239" s="5">
        <f t="shared" si="171"/>
        <v>23.516309757848479</v>
      </c>
      <c r="V239" s="59">
        <v>132918167.68000002</v>
      </c>
      <c r="W239" s="58">
        <f t="shared" si="172"/>
        <v>2.9868424454645623</v>
      </c>
      <c r="X239" s="44">
        <f t="shared" si="173"/>
        <v>1.8324480916536014E-3</v>
      </c>
      <c r="Y239" s="100">
        <f t="shared" si="174"/>
        <v>6670.9243503136777</v>
      </c>
      <c r="Z239" s="32">
        <f t="shared" si="175"/>
        <v>994576.78597570257</v>
      </c>
      <c r="AA239" s="63">
        <v>41464641.960000001</v>
      </c>
      <c r="AB239" s="58">
        <f t="shared" si="176"/>
        <v>9.5745581351692923</v>
      </c>
      <c r="AC239" s="58">
        <f t="shared" si="177"/>
        <v>1.6422910927369652E-3</v>
      </c>
      <c r="AD239" s="105">
        <f t="shared" si="178"/>
        <v>2081.03598293601</v>
      </c>
      <c r="AE239" s="5">
        <f t="shared" si="179"/>
        <v>525433.25191040616</v>
      </c>
      <c r="AF239" s="46">
        <f t="shared" si="180"/>
        <v>1520010.0378861087</v>
      </c>
      <c r="AG239" s="67">
        <f t="shared" si="181"/>
        <v>76.286576556391907</v>
      </c>
      <c r="AH239" s="70">
        <v>1815.5405000000001</v>
      </c>
      <c r="AI239" s="40">
        <f t="shared" si="182"/>
        <v>1.9334026978232953E-3</v>
      </c>
      <c r="AJ239" s="5">
        <f t="shared" si="183"/>
        <v>331380.82205197506</v>
      </c>
      <c r="AK239" s="46">
        <f t="shared" si="184"/>
        <v>331380.82205197506</v>
      </c>
      <c r="AL239" s="5">
        <f t="shared" si="185"/>
        <v>16.631408885920958</v>
      </c>
      <c r="AM239" s="74">
        <v>1344.5</v>
      </c>
      <c r="AN239" s="44">
        <f t="shared" si="186"/>
        <v>1.4957148612846688E-3</v>
      </c>
      <c r="AO239" s="5">
        <f t="shared" si="187"/>
        <v>42725.592319839358</v>
      </c>
      <c r="AP239" s="108">
        <v>4.333333333333333</v>
      </c>
      <c r="AQ239" s="77">
        <f t="shared" si="188"/>
        <v>4.9076975348257793E-4</v>
      </c>
      <c r="AR239" s="32">
        <f t="shared" si="189"/>
        <v>42058.409386311316</v>
      </c>
      <c r="AS239" s="36">
        <v>71.833333333333329</v>
      </c>
      <c r="AT239" s="81">
        <f t="shared" si="190"/>
        <v>1.2904133664070362E-3</v>
      </c>
      <c r="AU239" s="6">
        <f t="shared" si="191"/>
        <v>147448.04389227583</v>
      </c>
      <c r="AV239" s="110">
        <v>29.5</v>
      </c>
      <c r="AW239" s="77">
        <f t="shared" si="192"/>
        <v>7.8522766426563414E-4</v>
      </c>
      <c r="AX239" s="73">
        <f t="shared" si="193"/>
        <v>89723.40656114048</v>
      </c>
      <c r="AY239" s="86">
        <v>26</v>
      </c>
      <c r="AZ239" s="77">
        <f t="shared" si="194"/>
        <v>2.805200409990829E-4</v>
      </c>
      <c r="BA239" s="73">
        <f t="shared" si="195"/>
        <v>24040.248286864105</v>
      </c>
      <c r="BB239" s="46">
        <f t="shared" si="196"/>
        <v>345995.70044643106</v>
      </c>
      <c r="BC239" s="67">
        <f t="shared" si="197"/>
        <v>17.364903410109463</v>
      </c>
      <c r="BD239" s="93">
        <f t="shared" si="198"/>
        <v>2665949.0323096458</v>
      </c>
      <c r="BE239" s="1">
        <v>2238407</v>
      </c>
      <c r="BF239" s="1">
        <f t="shared" si="199"/>
        <v>0</v>
      </c>
      <c r="BG239" s="1">
        <f t="shared" si="200"/>
        <v>427542.03230964579</v>
      </c>
      <c r="BH239" s="87">
        <f t="shared" si="201"/>
        <v>3.0889551226457901E-4</v>
      </c>
      <c r="BI239" s="1">
        <f t="shared" si="202"/>
        <v>-154.27814646161232</v>
      </c>
      <c r="BJ239" s="93">
        <f t="shared" si="203"/>
        <v>2665794.7541631842</v>
      </c>
      <c r="BK239" s="91">
        <v>5</v>
      </c>
      <c r="BL239" s="5">
        <f t="shared" si="204"/>
        <v>0</v>
      </c>
      <c r="BM239" s="139">
        <v>551</v>
      </c>
      <c r="BN239" s="32">
        <f t="shared" si="205"/>
        <v>0</v>
      </c>
      <c r="BO239" s="46">
        <f t="shared" si="206"/>
        <v>2665794.7541631842</v>
      </c>
      <c r="BP239" s="5">
        <f t="shared" si="207"/>
        <v>2665794.7541631842</v>
      </c>
      <c r="BQ239" s="96">
        <f t="shared" si="208"/>
        <v>9.4662463205633454E-4</v>
      </c>
      <c r="BR239" s="67">
        <f t="shared" si="209"/>
        <v>5574.641761448268</v>
      </c>
      <c r="BS239" s="97">
        <f t="shared" si="211"/>
        <v>2671369</v>
      </c>
      <c r="BT239" s="99">
        <f t="shared" si="210"/>
        <v>134.07121706398996</v>
      </c>
    </row>
    <row r="240" spans="1:72" ht="15.6" x14ac:dyDescent="0.3">
      <c r="A240" s="3" t="s">
        <v>322</v>
      </c>
      <c r="B240" s="13" t="s">
        <v>23</v>
      </c>
      <c r="C240" s="36">
        <v>34291</v>
      </c>
      <c r="D240" s="25">
        <v>0</v>
      </c>
      <c r="E240" s="28">
        <v>0</v>
      </c>
      <c r="F240" s="4">
        <v>0</v>
      </c>
      <c r="G240" s="28">
        <v>0</v>
      </c>
      <c r="H240" s="28">
        <v>0</v>
      </c>
      <c r="I240" s="4">
        <v>0</v>
      </c>
      <c r="J240" s="28">
        <f t="shared" si="163"/>
        <v>0</v>
      </c>
      <c r="K240" s="49">
        <f t="shared" si="164"/>
        <v>0</v>
      </c>
      <c r="L240" s="39">
        <v>13000</v>
      </c>
      <c r="M240" s="40">
        <f t="shared" si="165"/>
        <v>4.183271034773923E-3</v>
      </c>
      <c r="N240" s="1">
        <f t="shared" si="166"/>
        <v>477998.09518872341</v>
      </c>
      <c r="O240" s="43">
        <v>2976</v>
      </c>
      <c r="P240" s="43">
        <v>2064.5</v>
      </c>
      <c r="Q240" s="43">
        <f t="shared" si="167"/>
        <v>4008.25</v>
      </c>
      <c r="R240" s="44">
        <f t="shared" si="168"/>
        <v>4.2791958432041579E-3</v>
      </c>
      <c r="S240" s="32">
        <f t="shared" si="169"/>
        <v>488958.86615714658</v>
      </c>
      <c r="T240" s="46">
        <f t="shared" si="170"/>
        <v>966956.96134587005</v>
      </c>
      <c r="U240" s="5">
        <f t="shared" si="171"/>
        <v>28.198564093956726</v>
      </c>
      <c r="V240" s="59">
        <v>174069886.89000002</v>
      </c>
      <c r="W240" s="58">
        <f t="shared" si="172"/>
        <v>6.7551757630719278</v>
      </c>
      <c r="X240" s="44">
        <f t="shared" si="173"/>
        <v>4.1443461320238833E-3</v>
      </c>
      <c r="Y240" s="100">
        <f t="shared" si="174"/>
        <v>5076.2557781925289</v>
      </c>
      <c r="Z240" s="32">
        <f t="shared" si="175"/>
        <v>2249379.1091454993</v>
      </c>
      <c r="AA240" s="63">
        <v>47811109.814999998</v>
      </c>
      <c r="AB240" s="58">
        <f t="shared" si="176"/>
        <v>24.594130643482533</v>
      </c>
      <c r="AC240" s="58">
        <f t="shared" si="177"/>
        <v>4.2185468111616874E-3</v>
      </c>
      <c r="AD240" s="105">
        <f t="shared" si="178"/>
        <v>1394.2757520923858</v>
      </c>
      <c r="AE240" s="5">
        <f t="shared" si="179"/>
        <v>1349678.3725660578</v>
      </c>
      <c r="AF240" s="46">
        <f t="shared" si="180"/>
        <v>3599057.4817115571</v>
      </c>
      <c r="AG240" s="67">
        <f t="shared" si="181"/>
        <v>104.95632911584839</v>
      </c>
      <c r="AH240" s="70">
        <v>1198.9966999999999</v>
      </c>
      <c r="AI240" s="40">
        <f t="shared" si="182"/>
        <v>1.2768337883188108E-3</v>
      </c>
      <c r="AJ240" s="5">
        <f t="shared" si="183"/>
        <v>218846.40529010797</v>
      </c>
      <c r="AK240" s="46">
        <f t="shared" si="184"/>
        <v>218846.40529010797</v>
      </c>
      <c r="AL240" s="5">
        <f t="shared" si="185"/>
        <v>6.3820362570385223</v>
      </c>
      <c r="AM240" s="74">
        <v>3328.3055555555557</v>
      </c>
      <c r="AN240" s="44">
        <f t="shared" si="186"/>
        <v>3.7026374729198738E-3</v>
      </c>
      <c r="AO240" s="5">
        <f t="shared" si="187"/>
        <v>105767.07049648429</v>
      </c>
      <c r="AP240" s="108">
        <v>35.333333333333336</v>
      </c>
      <c r="AQ240" s="77">
        <f t="shared" si="188"/>
        <v>4.0016610668579429E-3</v>
      </c>
      <c r="AR240" s="32">
        <f t="shared" si="189"/>
        <v>342937.79961146147</v>
      </c>
      <c r="AS240" s="36">
        <v>277.08333333333331</v>
      </c>
      <c r="AT240" s="81">
        <f t="shared" si="190"/>
        <v>4.9775225560364216E-3</v>
      </c>
      <c r="AU240" s="6">
        <f t="shared" si="191"/>
        <v>568752.60550094792</v>
      </c>
      <c r="AV240" s="110">
        <v>112.69444444444444</v>
      </c>
      <c r="AW240" s="77">
        <f t="shared" si="192"/>
        <v>2.9996879792143858E-3</v>
      </c>
      <c r="AX240" s="73">
        <f t="shared" si="193"/>
        <v>342756.93071426265</v>
      </c>
      <c r="AY240" s="86">
        <v>251</v>
      </c>
      <c r="AZ240" s="77">
        <f t="shared" si="194"/>
        <v>2.7080973188757622E-3</v>
      </c>
      <c r="BA240" s="73">
        <f t="shared" si="195"/>
        <v>232080.85846164968</v>
      </c>
      <c r="BB240" s="46">
        <f t="shared" si="196"/>
        <v>1592295.2647848059</v>
      </c>
      <c r="BC240" s="67">
        <f t="shared" si="197"/>
        <v>46.434786526633985</v>
      </c>
      <c r="BD240" s="93">
        <f t="shared" si="198"/>
        <v>6377156.1131323408</v>
      </c>
      <c r="BE240" s="1">
        <v>4604580</v>
      </c>
      <c r="BF240" s="1">
        <f t="shared" si="199"/>
        <v>0</v>
      </c>
      <c r="BG240" s="1">
        <f t="shared" si="200"/>
        <v>1772576.1131323408</v>
      </c>
      <c r="BH240" s="87">
        <f t="shared" si="201"/>
        <v>1.2806712910449383E-3</v>
      </c>
      <c r="BI240" s="1">
        <f t="shared" si="202"/>
        <v>-639.63244904568182</v>
      </c>
      <c r="BJ240" s="93">
        <f t="shared" si="203"/>
        <v>6376516.4806832951</v>
      </c>
      <c r="BK240" s="91">
        <v>6.5</v>
      </c>
      <c r="BL240" s="5">
        <f t="shared" si="204"/>
        <v>0</v>
      </c>
      <c r="BM240" s="139">
        <v>724.18</v>
      </c>
      <c r="BN240" s="32">
        <f t="shared" si="205"/>
        <v>0</v>
      </c>
      <c r="BO240" s="46">
        <f t="shared" si="206"/>
        <v>6376516.4806832951</v>
      </c>
      <c r="BP240" s="5">
        <f t="shared" si="207"/>
        <v>6376516.4806832951</v>
      </c>
      <c r="BQ240" s="96">
        <f t="shared" si="208"/>
        <v>2.2643031905968253E-3</v>
      </c>
      <c r="BR240" s="67">
        <f t="shared" si="209"/>
        <v>13334.40806358653</v>
      </c>
      <c r="BS240" s="97">
        <f t="shared" si="211"/>
        <v>6389851</v>
      </c>
      <c r="BT240" s="99">
        <f t="shared" si="210"/>
        <v>186.34192645300516</v>
      </c>
    </row>
    <row r="241" spans="1:72" ht="15.6" x14ac:dyDescent="0.3">
      <c r="A241" s="2" t="s">
        <v>399</v>
      </c>
      <c r="B241" s="13" t="s">
        <v>100</v>
      </c>
      <c r="C241" s="36">
        <v>18626</v>
      </c>
      <c r="D241" s="25">
        <v>0</v>
      </c>
      <c r="E241" s="28">
        <v>0</v>
      </c>
      <c r="F241" s="4">
        <v>0</v>
      </c>
      <c r="G241" s="28">
        <v>0</v>
      </c>
      <c r="H241" s="28">
        <v>0</v>
      </c>
      <c r="I241" s="4">
        <v>0</v>
      </c>
      <c r="J241" s="28">
        <f t="shared" si="163"/>
        <v>0</v>
      </c>
      <c r="K241" s="49">
        <f t="shared" si="164"/>
        <v>0</v>
      </c>
      <c r="L241" s="39">
        <v>5922</v>
      </c>
      <c r="M241" s="40">
        <f t="shared" si="165"/>
        <v>1.9056408513793211E-3</v>
      </c>
      <c r="N241" s="1">
        <f t="shared" si="166"/>
        <v>217746.51690058617</v>
      </c>
      <c r="O241" s="43">
        <v>575</v>
      </c>
      <c r="P241" s="43">
        <v>2318.5</v>
      </c>
      <c r="Q241" s="43">
        <f t="shared" si="167"/>
        <v>1734.25</v>
      </c>
      <c r="R241" s="44">
        <f t="shared" si="168"/>
        <v>1.8514801699187453E-3</v>
      </c>
      <c r="S241" s="32">
        <f t="shared" si="169"/>
        <v>211557.89025959742</v>
      </c>
      <c r="T241" s="46">
        <f t="shared" si="170"/>
        <v>429304.40716018359</v>
      </c>
      <c r="U241" s="5">
        <f t="shared" si="171"/>
        <v>23.048663543443766</v>
      </c>
      <c r="V241" s="59">
        <v>133228026.91000003</v>
      </c>
      <c r="W241" s="58">
        <f t="shared" si="172"/>
        <v>2.6040157168608475</v>
      </c>
      <c r="X241" s="44">
        <f t="shared" si="173"/>
        <v>1.5975812980170332E-3</v>
      </c>
      <c r="Y241" s="100">
        <f t="shared" si="174"/>
        <v>7152.7986100075177</v>
      </c>
      <c r="Z241" s="32">
        <f t="shared" si="175"/>
        <v>867100.83628226153</v>
      </c>
      <c r="AA241" s="63">
        <v>39534516.207000002</v>
      </c>
      <c r="AB241" s="58">
        <f t="shared" si="176"/>
        <v>8.7753160854052084</v>
      </c>
      <c r="AC241" s="58">
        <f t="shared" si="177"/>
        <v>1.5051998472990177E-3</v>
      </c>
      <c r="AD241" s="105">
        <f t="shared" si="178"/>
        <v>2122.5446261677225</v>
      </c>
      <c r="AE241" s="5">
        <f t="shared" si="179"/>
        <v>481572.39239684533</v>
      </c>
      <c r="AF241" s="46">
        <f t="shared" si="180"/>
        <v>1348673.2286791068</v>
      </c>
      <c r="AG241" s="67">
        <f t="shared" si="181"/>
        <v>72.40809774933463</v>
      </c>
      <c r="AH241" s="70">
        <v>1234.4097999999999</v>
      </c>
      <c r="AI241" s="40">
        <f t="shared" si="182"/>
        <v>1.3145458542728815E-3</v>
      </c>
      <c r="AJ241" s="5">
        <f t="shared" si="183"/>
        <v>225310.1675633312</v>
      </c>
      <c r="AK241" s="46">
        <f t="shared" si="184"/>
        <v>225310.1675633312</v>
      </c>
      <c r="AL241" s="5">
        <f t="shared" si="185"/>
        <v>12.096540726045914</v>
      </c>
      <c r="AM241" s="74">
        <v>1000.25</v>
      </c>
      <c r="AN241" s="44">
        <f t="shared" si="186"/>
        <v>1.1127473335812495E-3</v>
      </c>
      <c r="AO241" s="5">
        <f t="shared" si="187"/>
        <v>31785.997558883839</v>
      </c>
      <c r="AP241" s="108">
        <v>1.3333333333333333</v>
      </c>
      <c r="AQ241" s="77">
        <f t="shared" si="188"/>
        <v>1.5100607799463934E-4</v>
      </c>
      <c r="AR241" s="32">
        <f t="shared" si="189"/>
        <v>12941.049041941942</v>
      </c>
      <c r="AS241" s="36">
        <v>78.25</v>
      </c>
      <c r="AT241" s="81">
        <f t="shared" si="190"/>
        <v>1.4056823098099851E-3</v>
      </c>
      <c r="AU241" s="6">
        <f t="shared" si="191"/>
        <v>160619.15686177148</v>
      </c>
      <c r="AV241" s="110">
        <v>54.75</v>
      </c>
      <c r="AW241" s="77">
        <f t="shared" si="192"/>
        <v>1.4573293091031685E-3</v>
      </c>
      <c r="AX241" s="73">
        <f t="shared" si="193"/>
        <v>166520.55963465903</v>
      </c>
      <c r="AY241" s="86">
        <v>52</v>
      </c>
      <c r="AZ241" s="77">
        <f t="shared" si="194"/>
        <v>5.6104008199816581E-4</v>
      </c>
      <c r="BA241" s="73">
        <f t="shared" si="195"/>
        <v>48080.496573728211</v>
      </c>
      <c r="BB241" s="46">
        <f t="shared" si="196"/>
        <v>419947.25967098452</v>
      </c>
      <c r="BC241" s="67">
        <f t="shared" si="197"/>
        <v>22.546293335712686</v>
      </c>
      <c r="BD241" s="93">
        <f t="shared" si="198"/>
        <v>2423235.0630736062</v>
      </c>
      <c r="BE241" s="1">
        <v>2187459</v>
      </c>
      <c r="BF241" s="1">
        <f t="shared" si="199"/>
        <v>0</v>
      </c>
      <c r="BG241" s="1">
        <f t="shared" si="200"/>
        <v>235776.06307360623</v>
      </c>
      <c r="BH241" s="87">
        <f t="shared" si="201"/>
        <v>1.7034621693078425E-4</v>
      </c>
      <c r="BI241" s="1">
        <f t="shared" si="202"/>
        <v>-85.0795740351153</v>
      </c>
      <c r="BJ241" s="93">
        <f t="shared" si="203"/>
        <v>2423149.9834995712</v>
      </c>
      <c r="BK241" s="91">
        <v>6</v>
      </c>
      <c r="BL241" s="5">
        <f t="shared" si="204"/>
        <v>0</v>
      </c>
      <c r="BM241" s="139">
        <v>652</v>
      </c>
      <c r="BN241" s="32">
        <f t="shared" si="205"/>
        <v>0</v>
      </c>
      <c r="BO241" s="46">
        <f t="shared" si="206"/>
        <v>2423149.9834995712</v>
      </c>
      <c r="BP241" s="5">
        <f t="shared" si="207"/>
        <v>2423149.9834995712</v>
      </c>
      <c r="BQ241" s="96">
        <f t="shared" si="208"/>
        <v>8.6046139072234855E-4</v>
      </c>
      <c r="BR241" s="67">
        <f t="shared" si="209"/>
        <v>5067.229227296506</v>
      </c>
      <c r="BS241" s="97">
        <f t="shared" si="211"/>
        <v>2428217</v>
      </c>
      <c r="BT241" s="99">
        <f t="shared" si="210"/>
        <v>130.36706753999786</v>
      </c>
    </row>
    <row r="242" spans="1:72" ht="15.6" x14ac:dyDescent="0.3">
      <c r="A242" s="3" t="s">
        <v>550</v>
      </c>
      <c r="B242" s="13" t="s">
        <v>253</v>
      </c>
      <c r="C242" s="36">
        <v>19590</v>
      </c>
      <c r="D242" s="25">
        <v>0</v>
      </c>
      <c r="E242" s="28">
        <v>0</v>
      </c>
      <c r="F242" s="4">
        <v>0</v>
      </c>
      <c r="G242" s="28">
        <v>0</v>
      </c>
      <c r="H242" s="28">
        <v>0</v>
      </c>
      <c r="I242" s="4">
        <v>0</v>
      </c>
      <c r="J242" s="28">
        <f t="shared" si="163"/>
        <v>0</v>
      </c>
      <c r="K242" s="49">
        <f t="shared" si="164"/>
        <v>0</v>
      </c>
      <c r="L242" s="39">
        <v>4928</v>
      </c>
      <c r="M242" s="40">
        <f t="shared" si="165"/>
        <v>1.5857815122589148E-3</v>
      </c>
      <c r="N242" s="1">
        <f t="shared" si="166"/>
        <v>181198.04716077147</v>
      </c>
      <c r="O242" s="43">
        <v>0</v>
      </c>
      <c r="P242" s="43">
        <v>526</v>
      </c>
      <c r="Q242" s="43">
        <f t="shared" si="167"/>
        <v>263</v>
      </c>
      <c r="R242" s="44">
        <f t="shared" si="168"/>
        <v>2.8077802202025658E-4</v>
      </c>
      <c r="S242" s="32">
        <f t="shared" si="169"/>
        <v>32082.874521132548</v>
      </c>
      <c r="T242" s="46">
        <f t="shared" si="170"/>
        <v>213280.92168190403</v>
      </c>
      <c r="U242" s="5">
        <f t="shared" si="171"/>
        <v>10.88723438907116</v>
      </c>
      <c r="V242" s="59">
        <v>88946698.960000008</v>
      </c>
      <c r="W242" s="58">
        <f t="shared" si="172"/>
        <v>4.3145850772110537</v>
      </c>
      <c r="X242" s="44">
        <f t="shared" si="173"/>
        <v>2.6470271985781935E-3</v>
      </c>
      <c r="Y242" s="100">
        <f t="shared" si="174"/>
        <v>4540.4134231750895</v>
      </c>
      <c r="Z242" s="32">
        <f t="shared" si="175"/>
        <v>1436696.5239252395</v>
      </c>
      <c r="AA242" s="63">
        <v>17400623.067000002</v>
      </c>
      <c r="AB242" s="58">
        <f t="shared" si="176"/>
        <v>22.054848181144155</v>
      </c>
      <c r="AC242" s="58">
        <f t="shared" si="177"/>
        <v>3.7829924063559586E-3</v>
      </c>
      <c r="AD242" s="105">
        <f t="shared" si="178"/>
        <v>888.24007488514553</v>
      </c>
      <c r="AE242" s="5">
        <f t="shared" si="179"/>
        <v>1210327.457059613</v>
      </c>
      <c r="AF242" s="46">
        <f t="shared" si="180"/>
        <v>2647023.9809848526</v>
      </c>
      <c r="AG242" s="67">
        <f t="shared" si="181"/>
        <v>135.12118330703689</v>
      </c>
      <c r="AH242" s="70">
        <v>4175.3846999999996</v>
      </c>
      <c r="AI242" s="40">
        <f t="shared" si="182"/>
        <v>4.4464444849509604E-3</v>
      </c>
      <c r="AJ242" s="5">
        <f t="shared" si="183"/>
        <v>762110.46477301884</v>
      </c>
      <c r="AK242" s="46">
        <f t="shared" si="184"/>
        <v>762110.46477301884</v>
      </c>
      <c r="AL242" s="5">
        <f t="shared" si="185"/>
        <v>38.903035465697748</v>
      </c>
      <c r="AM242" s="74">
        <v>2234.75</v>
      </c>
      <c r="AN242" s="44">
        <f t="shared" si="186"/>
        <v>2.4860905810754285E-3</v>
      </c>
      <c r="AO242" s="5">
        <f t="shared" si="187"/>
        <v>71016.004043704728</v>
      </c>
      <c r="AP242" s="108">
        <v>21.666666666666668</v>
      </c>
      <c r="AQ242" s="77">
        <f t="shared" si="188"/>
        <v>2.4538487674128895E-3</v>
      </c>
      <c r="AR242" s="32">
        <f t="shared" si="189"/>
        <v>210292.04693155657</v>
      </c>
      <c r="AS242" s="36">
        <v>119.83333333333333</v>
      </c>
      <c r="AT242" s="81">
        <f t="shared" si="190"/>
        <v>2.1526849430316916E-3</v>
      </c>
      <c r="AU242" s="6">
        <f t="shared" si="191"/>
        <v>245974.81104071072</v>
      </c>
      <c r="AV242" s="110">
        <v>79.25</v>
      </c>
      <c r="AW242" s="77">
        <f t="shared" si="192"/>
        <v>2.1094675387475087E-3</v>
      </c>
      <c r="AX242" s="73">
        <f t="shared" si="193"/>
        <v>241036.60915153843</v>
      </c>
      <c r="AY242" s="86">
        <v>104</v>
      </c>
      <c r="AZ242" s="77">
        <f t="shared" si="194"/>
        <v>1.1220801639963316E-3</v>
      </c>
      <c r="BA242" s="73">
        <f t="shared" si="195"/>
        <v>96160.993147456422</v>
      </c>
      <c r="BB242" s="46">
        <f t="shared" si="196"/>
        <v>864480.46431496681</v>
      </c>
      <c r="BC242" s="67">
        <f t="shared" si="197"/>
        <v>44.128660761356144</v>
      </c>
      <c r="BD242" s="93">
        <f t="shared" si="198"/>
        <v>4486895.8317547422</v>
      </c>
      <c r="BE242" s="1">
        <v>2351544</v>
      </c>
      <c r="BF242" s="1">
        <f t="shared" si="199"/>
        <v>0</v>
      </c>
      <c r="BG242" s="1">
        <f t="shared" si="200"/>
        <v>2135351.8317547422</v>
      </c>
      <c r="BH242" s="87">
        <f t="shared" si="201"/>
        <v>1.5427736879383004E-3</v>
      </c>
      <c r="BI242" s="1">
        <f t="shared" si="202"/>
        <v>-770.53973118585884</v>
      </c>
      <c r="BJ242" s="93">
        <f t="shared" si="203"/>
        <v>4486125.2920235563</v>
      </c>
      <c r="BK242" s="91">
        <v>7.9</v>
      </c>
      <c r="BL242" s="5">
        <f t="shared" si="204"/>
        <v>0</v>
      </c>
      <c r="BM242" s="139">
        <v>945</v>
      </c>
      <c r="BN242" s="32">
        <f t="shared" si="205"/>
        <v>0</v>
      </c>
      <c r="BO242" s="46">
        <f t="shared" si="206"/>
        <v>4486125.2920235563</v>
      </c>
      <c r="BP242" s="5">
        <f t="shared" si="207"/>
        <v>4486125.2920235563</v>
      </c>
      <c r="BQ242" s="96">
        <f t="shared" si="208"/>
        <v>1.5930246307553724E-3</v>
      </c>
      <c r="BR242" s="67">
        <f t="shared" si="209"/>
        <v>9381.2703926091326</v>
      </c>
      <c r="BS242" s="97">
        <f t="shared" si="211"/>
        <v>4495507</v>
      </c>
      <c r="BT242" s="99">
        <f t="shared" si="210"/>
        <v>229.47968351199592</v>
      </c>
    </row>
    <row r="243" spans="1:72" ht="15.6" x14ac:dyDescent="0.3">
      <c r="A243" s="3" t="s">
        <v>340</v>
      </c>
      <c r="B243" s="13" t="s">
        <v>41</v>
      </c>
      <c r="C243" s="36">
        <v>21197</v>
      </c>
      <c r="D243" s="25">
        <v>0</v>
      </c>
      <c r="E243" s="28">
        <v>0</v>
      </c>
      <c r="F243" s="4">
        <v>0</v>
      </c>
      <c r="G243" s="28">
        <v>0</v>
      </c>
      <c r="H243" s="28">
        <v>0</v>
      </c>
      <c r="I243" s="4">
        <v>0</v>
      </c>
      <c r="J243" s="28">
        <f t="shared" si="163"/>
        <v>0</v>
      </c>
      <c r="K243" s="49">
        <f t="shared" si="164"/>
        <v>0</v>
      </c>
      <c r="L243" s="39">
        <v>9452</v>
      </c>
      <c r="M243" s="40">
        <f t="shared" si="165"/>
        <v>3.0415598323602403E-3</v>
      </c>
      <c r="N243" s="1">
        <f t="shared" si="166"/>
        <v>347541.38428644725</v>
      </c>
      <c r="O243" s="43">
        <v>4317</v>
      </c>
      <c r="P243" s="43">
        <v>337</v>
      </c>
      <c r="Q243" s="43">
        <f t="shared" si="167"/>
        <v>4485.5</v>
      </c>
      <c r="R243" s="44">
        <f t="shared" si="168"/>
        <v>4.7887065314519426E-3</v>
      </c>
      <c r="S243" s="32">
        <f t="shared" si="169"/>
        <v>547177.69454197737</v>
      </c>
      <c r="T243" s="46">
        <f t="shared" si="170"/>
        <v>894719.07882842468</v>
      </c>
      <c r="U243" s="5">
        <f t="shared" si="171"/>
        <v>42.209703204624461</v>
      </c>
      <c r="V243" s="59">
        <v>106566510.35000002</v>
      </c>
      <c r="W243" s="58">
        <f t="shared" si="172"/>
        <v>4.2162665130377883</v>
      </c>
      <c r="X243" s="44">
        <f t="shared" si="173"/>
        <v>2.5867080928392901E-3</v>
      </c>
      <c r="Y243" s="100">
        <f t="shared" si="174"/>
        <v>5027.4336156059835</v>
      </c>
      <c r="Z243" s="32">
        <f t="shared" si="175"/>
        <v>1403957.8162958242</v>
      </c>
      <c r="AA243" s="63">
        <v>24185881.449000001</v>
      </c>
      <c r="AB243" s="58">
        <f t="shared" si="176"/>
        <v>18.57748331180121</v>
      </c>
      <c r="AC243" s="58">
        <f t="shared" si="177"/>
        <v>3.1865319461973568E-3</v>
      </c>
      <c r="AD243" s="105">
        <f t="shared" si="178"/>
        <v>1141.0049275369156</v>
      </c>
      <c r="AE243" s="5">
        <f t="shared" si="179"/>
        <v>1019496.3914810905</v>
      </c>
      <c r="AF243" s="46">
        <f t="shared" si="180"/>
        <v>2423454.2077769148</v>
      </c>
      <c r="AG243" s="67">
        <f t="shared" si="181"/>
        <v>114.33005650690734</v>
      </c>
      <c r="AH243" s="70">
        <v>2074.2898</v>
      </c>
      <c r="AI243" s="40">
        <f t="shared" si="182"/>
        <v>2.2089496187980072E-3</v>
      </c>
      <c r="AJ243" s="5">
        <f t="shared" si="183"/>
        <v>378608.93717216817</v>
      </c>
      <c r="AK243" s="46">
        <f t="shared" si="184"/>
        <v>378608.93717216817</v>
      </c>
      <c r="AL243" s="5">
        <f t="shared" si="185"/>
        <v>17.861439692983353</v>
      </c>
      <c r="AM243" s="74">
        <v>2218.8333333333335</v>
      </c>
      <c r="AN243" s="44">
        <f t="shared" si="186"/>
        <v>2.4683837793830167E-3</v>
      </c>
      <c r="AO243" s="5">
        <f t="shared" si="187"/>
        <v>70510.203366061905</v>
      </c>
      <c r="AP243" s="108">
        <v>8.6666666666666661</v>
      </c>
      <c r="AQ243" s="77">
        <f t="shared" si="188"/>
        <v>9.8153950696515586E-4</v>
      </c>
      <c r="AR243" s="32">
        <f t="shared" si="189"/>
        <v>84116.818772622632</v>
      </c>
      <c r="AS243" s="36">
        <v>129.91666666666666</v>
      </c>
      <c r="AT243" s="81">
        <f t="shared" si="190"/>
        <v>2.3338218540934681E-3</v>
      </c>
      <c r="AU243" s="6">
        <f t="shared" si="191"/>
        <v>266672.27427848958</v>
      </c>
      <c r="AV243" s="110">
        <v>53.166666666666664</v>
      </c>
      <c r="AW243" s="77">
        <f t="shared" si="192"/>
        <v>1.415184321473092E-3</v>
      </c>
      <c r="AX243" s="73">
        <f t="shared" si="193"/>
        <v>161704.896570643</v>
      </c>
      <c r="AY243" s="86">
        <v>61</v>
      </c>
      <c r="AZ243" s="77">
        <f t="shared" si="194"/>
        <v>6.5814317311323298E-4</v>
      </c>
      <c r="BA243" s="73">
        <f t="shared" si="195"/>
        <v>56402.120980719636</v>
      </c>
      <c r="BB243" s="46">
        <f t="shared" si="196"/>
        <v>639406.31396853679</v>
      </c>
      <c r="BC243" s="67">
        <f t="shared" si="197"/>
        <v>30.164943811319375</v>
      </c>
      <c r="BD243" s="93">
        <f t="shared" si="198"/>
        <v>4336188.5377460439</v>
      </c>
      <c r="BE243" s="1">
        <v>2547700</v>
      </c>
      <c r="BF243" s="1">
        <f t="shared" si="199"/>
        <v>0</v>
      </c>
      <c r="BG243" s="1">
        <f t="shared" si="200"/>
        <v>1788488.5377460439</v>
      </c>
      <c r="BH243" s="87">
        <f t="shared" si="201"/>
        <v>1.2921678836158915E-3</v>
      </c>
      <c r="BI243" s="1">
        <f t="shared" si="202"/>
        <v>-645.37443273287704</v>
      </c>
      <c r="BJ243" s="93">
        <f t="shared" si="203"/>
        <v>4335543.1633133106</v>
      </c>
      <c r="BK243" s="91">
        <v>7.3</v>
      </c>
      <c r="BL243" s="5">
        <f t="shared" si="204"/>
        <v>0</v>
      </c>
      <c r="BM243" s="139">
        <v>880</v>
      </c>
      <c r="BN243" s="32">
        <f t="shared" si="205"/>
        <v>0</v>
      </c>
      <c r="BO243" s="46">
        <f t="shared" si="206"/>
        <v>4335543.1633133106</v>
      </c>
      <c r="BP243" s="5">
        <f t="shared" si="207"/>
        <v>4335543.1633133106</v>
      </c>
      <c r="BQ243" s="96">
        <f t="shared" si="208"/>
        <v>1.5395528651732761E-3</v>
      </c>
      <c r="BR243" s="67">
        <f t="shared" si="209"/>
        <v>9066.3768990553053</v>
      </c>
      <c r="BS243" s="97">
        <f t="shared" si="211"/>
        <v>4344610</v>
      </c>
      <c r="BT243" s="99">
        <f t="shared" si="210"/>
        <v>204.96343822238995</v>
      </c>
    </row>
    <row r="244" spans="1:72" ht="15.6" x14ac:dyDescent="0.3">
      <c r="A244" s="2" t="s">
        <v>522</v>
      </c>
      <c r="B244" s="13" t="s">
        <v>223</v>
      </c>
      <c r="C244" s="36">
        <v>6919</v>
      </c>
      <c r="D244" s="25">
        <v>0</v>
      </c>
      <c r="E244" s="28">
        <v>0</v>
      </c>
      <c r="F244" s="4">
        <v>0</v>
      </c>
      <c r="G244" s="28">
        <v>0</v>
      </c>
      <c r="H244" s="28">
        <v>0</v>
      </c>
      <c r="I244" s="4">
        <v>0</v>
      </c>
      <c r="J244" s="28">
        <f t="shared" si="163"/>
        <v>0</v>
      </c>
      <c r="K244" s="49">
        <f t="shared" si="164"/>
        <v>0</v>
      </c>
      <c r="L244" s="39">
        <v>1780</v>
      </c>
      <c r="M244" s="40">
        <f t="shared" si="165"/>
        <v>5.7278634168442949E-4</v>
      </c>
      <c r="N244" s="1">
        <f t="shared" si="166"/>
        <v>65448.969956609828</v>
      </c>
      <c r="O244" s="43">
        <v>0</v>
      </c>
      <c r="P244" s="43">
        <v>37</v>
      </c>
      <c r="Q244" s="43">
        <f t="shared" si="167"/>
        <v>18.5</v>
      </c>
      <c r="R244" s="44">
        <f t="shared" si="168"/>
        <v>1.9750545275189153E-5</v>
      </c>
      <c r="S244" s="32">
        <f t="shared" si="169"/>
        <v>2256.7801469237725</v>
      </c>
      <c r="T244" s="46">
        <f t="shared" si="170"/>
        <v>67705.750103533603</v>
      </c>
      <c r="U244" s="5">
        <f t="shared" si="171"/>
        <v>9.7854820210339071</v>
      </c>
      <c r="V244" s="59">
        <v>27223895.939999998</v>
      </c>
      <c r="W244" s="58">
        <f t="shared" si="172"/>
        <v>1.7584757562072875</v>
      </c>
      <c r="X244" s="44">
        <f t="shared" si="173"/>
        <v>1.0788367992339751E-3</v>
      </c>
      <c r="Y244" s="100">
        <f t="shared" si="174"/>
        <v>3934.6576008093652</v>
      </c>
      <c r="Z244" s="32">
        <f t="shared" si="175"/>
        <v>585547.84785536735</v>
      </c>
      <c r="AA244" s="63">
        <v>5492250.6840000004</v>
      </c>
      <c r="AB244" s="58">
        <f t="shared" si="176"/>
        <v>8.7163830921742385</v>
      </c>
      <c r="AC244" s="58">
        <f t="shared" si="177"/>
        <v>1.4950912732546407E-3</v>
      </c>
      <c r="AD244" s="105">
        <f t="shared" si="178"/>
        <v>793.79255441537805</v>
      </c>
      <c r="AE244" s="5">
        <f t="shared" si="179"/>
        <v>478338.2635899586</v>
      </c>
      <c r="AF244" s="46">
        <f t="shared" si="180"/>
        <v>1063886.1114453259</v>
      </c>
      <c r="AG244" s="67">
        <f t="shared" si="181"/>
        <v>153.76298763482092</v>
      </c>
      <c r="AH244" s="70">
        <v>6537.5625</v>
      </c>
      <c r="AI244" s="40">
        <f t="shared" si="182"/>
        <v>6.9619713659311959E-3</v>
      </c>
      <c r="AJ244" s="5">
        <f t="shared" si="183"/>
        <v>1193266.046924409</v>
      </c>
      <c r="AK244" s="46">
        <f t="shared" si="184"/>
        <v>1193266.046924409</v>
      </c>
      <c r="AL244" s="5">
        <f t="shared" si="185"/>
        <v>172.46221230299307</v>
      </c>
      <c r="AM244" s="74">
        <v>760.36111111111109</v>
      </c>
      <c r="AN244" s="44">
        <f t="shared" si="186"/>
        <v>8.4587832936542371E-4</v>
      </c>
      <c r="AO244" s="5">
        <f t="shared" si="187"/>
        <v>24162.795722717299</v>
      </c>
      <c r="AP244" s="108">
        <v>3</v>
      </c>
      <c r="AQ244" s="77">
        <f t="shared" si="188"/>
        <v>3.3976367548793857E-4</v>
      </c>
      <c r="AR244" s="32">
        <f t="shared" si="189"/>
        <v>29117.360344369372</v>
      </c>
      <c r="AS244" s="36">
        <v>43.75</v>
      </c>
      <c r="AT244" s="81">
        <f t="shared" si="190"/>
        <v>7.8592461411101401E-4</v>
      </c>
      <c r="AU244" s="6">
        <f t="shared" si="191"/>
        <v>89803.042973833901</v>
      </c>
      <c r="AV244" s="110">
        <v>10.638888888888889</v>
      </c>
      <c r="AW244" s="77">
        <f t="shared" si="192"/>
        <v>2.8318474144419761E-4</v>
      </c>
      <c r="AX244" s="73">
        <f t="shared" si="193"/>
        <v>32357.876377511115</v>
      </c>
      <c r="AY244" s="86">
        <v>13</v>
      </c>
      <c r="AZ244" s="77">
        <f t="shared" si="194"/>
        <v>1.4026002049954145E-4</v>
      </c>
      <c r="BA244" s="73">
        <f t="shared" si="195"/>
        <v>12020.124143432053</v>
      </c>
      <c r="BB244" s="46">
        <f t="shared" si="196"/>
        <v>187461.19956186373</v>
      </c>
      <c r="BC244" s="67">
        <f t="shared" si="197"/>
        <v>27.0936839950663</v>
      </c>
      <c r="BD244" s="93">
        <f t="shared" si="198"/>
        <v>2512319.1080351318</v>
      </c>
      <c r="BE244" s="1">
        <v>1084005</v>
      </c>
      <c r="BF244" s="1">
        <f t="shared" si="199"/>
        <v>0</v>
      </c>
      <c r="BG244" s="1">
        <f t="shared" si="200"/>
        <v>1428314.1080351318</v>
      </c>
      <c r="BH244" s="87">
        <f t="shared" si="201"/>
        <v>1.0319448960206558E-3</v>
      </c>
      <c r="BI244" s="1">
        <f t="shared" si="202"/>
        <v>-515.40582328765743</v>
      </c>
      <c r="BJ244" s="93">
        <f t="shared" si="203"/>
        <v>2511803.7022118443</v>
      </c>
      <c r="BK244" s="91">
        <v>7</v>
      </c>
      <c r="BL244" s="5">
        <f t="shared" si="204"/>
        <v>0</v>
      </c>
      <c r="BM244" s="139">
        <v>881.6</v>
      </c>
      <c r="BN244" s="32">
        <f t="shared" si="205"/>
        <v>0</v>
      </c>
      <c r="BO244" s="46">
        <f t="shared" si="206"/>
        <v>2511803.7022118443</v>
      </c>
      <c r="BP244" s="5">
        <f t="shared" si="207"/>
        <v>2511803.7022118443</v>
      </c>
      <c r="BQ244" s="96">
        <f t="shared" si="208"/>
        <v>8.9194235666144425E-4</v>
      </c>
      <c r="BR244" s="67">
        <f t="shared" si="209"/>
        <v>5252.6196148607814</v>
      </c>
      <c r="BS244" s="97">
        <f t="shared" si="211"/>
        <v>2517056</v>
      </c>
      <c r="BT244" s="99">
        <f t="shared" si="210"/>
        <v>363.78898684781035</v>
      </c>
    </row>
    <row r="245" spans="1:72" ht="15.6" x14ac:dyDescent="0.3">
      <c r="A245" s="3" t="s">
        <v>505</v>
      </c>
      <c r="B245" s="13" t="s">
        <v>206</v>
      </c>
      <c r="C245" s="36">
        <v>10474</v>
      </c>
      <c r="D245" s="25">
        <v>0</v>
      </c>
      <c r="E245" s="28">
        <v>0</v>
      </c>
      <c r="F245" s="4">
        <v>0</v>
      </c>
      <c r="G245" s="28">
        <v>0</v>
      </c>
      <c r="H245" s="28">
        <v>0</v>
      </c>
      <c r="I245" s="4">
        <v>0</v>
      </c>
      <c r="J245" s="28">
        <f t="shared" si="163"/>
        <v>0</v>
      </c>
      <c r="K245" s="49">
        <f t="shared" si="164"/>
        <v>0</v>
      </c>
      <c r="L245" s="39">
        <v>2887</v>
      </c>
      <c r="M245" s="40">
        <f t="shared" si="165"/>
        <v>9.2900795979940893E-4</v>
      </c>
      <c r="N245" s="1">
        <f t="shared" si="166"/>
        <v>106152.34621614189</v>
      </c>
      <c r="O245" s="43">
        <v>0</v>
      </c>
      <c r="P245" s="43">
        <v>171</v>
      </c>
      <c r="Q245" s="43">
        <f t="shared" si="167"/>
        <v>85.5</v>
      </c>
      <c r="R245" s="44">
        <f t="shared" si="168"/>
        <v>9.1279547082630938E-5</v>
      </c>
      <c r="S245" s="32">
        <f t="shared" si="169"/>
        <v>10429.983922269326</v>
      </c>
      <c r="T245" s="46">
        <f t="shared" si="170"/>
        <v>116582.33013841121</v>
      </c>
      <c r="U245" s="5">
        <f t="shared" si="171"/>
        <v>11.130640647165478</v>
      </c>
      <c r="V245" s="59">
        <v>50579029.5</v>
      </c>
      <c r="W245" s="58">
        <f t="shared" si="172"/>
        <v>2.1689755039684973</v>
      </c>
      <c r="X245" s="44">
        <f t="shared" si="173"/>
        <v>1.3306811777520113E-3</v>
      </c>
      <c r="Y245" s="100">
        <f t="shared" si="174"/>
        <v>4829.0079721214433</v>
      </c>
      <c r="Z245" s="32">
        <f t="shared" si="175"/>
        <v>722238.52613072563</v>
      </c>
      <c r="AA245" s="63">
        <v>9033972.0390000008</v>
      </c>
      <c r="AB245" s="58">
        <f t="shared" si="176"/>
        <v>12.143570461188141</v>
      </c>
      <c r="AC245" s="58">
        <f t="shared" si="177"/>
        <v>2.0829449590135446E-3</v>
      </c>
      <c r="AD245" s="105">
        <f t="shared" si="178"/>
        <v>862.51403847622692</v>
      </c>
      <c r="AE245" s="5">
        <f t="shared" si="179"/>
        <v>666415.68489598145</v>
      </c>
      <c r="AF245" s="46">
        <f t="shared" si="180"/>
        <v>1388654.2110267072</v>
      </c>
      <c r="AG245" s="67">
        <f t="shared" si="181"/>
        <v>132.58107800522313</v>
      </c>
      <c r="AH245" s="70">
        <v>1943.5263</v>
      </c>
      <c r="AI245" s="40">
        <f t="shared" si="182"/>
        <v>2.0696971462275432E-3</v>
      </c>
      <c r="AJ245" s="5">
        <f t="shared" si="183"/>
        <v>354741.38030720514</v>
      </c>
      <c r="AK245" s="46">
        <f t="shared" si="184"/>
        <v>354741.38030720514</v>
      </c>
      <c r="AL245" s="5">
        <f t="shared" si="185"/>
        <v>33.868758860722281</v>
      </c>
      <c r="AM245" s="74">
        <v>1030.2777777777778</v>
      </c>
      <c r="AN245" s="44">
        <f t="shared" si="186"/>
        <v>1.1461523119922392E-3</v>
      </c>
      <c r="AO245" s="5">
        <f t="shared" si="187"/>
        <v>32740.22187394822</v>
      </c>
      <c r="AP245" s="108">
        <v>1.6666666666666667</v>
      </c>
      <c r="AQ245" s="77">
        <f t="shared" si="188"/>
        <v>1.887575974932992E-4</v>
      </c>
      <c r="AR245" s="32">
        <f t="shared" si="189"/>
        <v>16176.31130242743</v>
      </c>
      <c r="AS245" s="36">
        <v>54.833333333333336</v>
      </c>
      <c r="AT245" s="81">
        <f t="shared" si="190"/>
        <v>9.8502551635247081E-4</v>
      </c>
      <c r="AU245" s="6">
        <f t="shared" si="191"/>
        <v>112553.1471938718</v>
      </c>
      <c r="AV245" s="110">
        <v>27.722222222222221</v>
      </c>
      <c r="AW245" s="77">
        <f t="shared" si="192"/>
        <v>7.3790697640028515E-4</v>
      </c>
      <c r="AX245" s="73">
        <f t="shared" si="193"/>
        <v>84316.346278736528</v>
      </c>
      <c r="AY245" s="86">
        <v>24</v>
      </c>
      <c r="AZ245" s="77">
        <f t="shared" si="194"/>
        <v>2.5894157630684578E-4</v>
      </c>
      <c r="BA245" s="73">
        <f t="shared" si="195"/>
        <v>22190.998418643791</v>
      </c>
      <c r="BB245" s="46">
        <f t="shared" si="196"/>
        <v>267977.02506762778</v>
      </c>
      <c r="BC245" s="67">
        <f t="shared" si="197"/>
        <v>25.584974705712028</v>
      </c>
      <c r="BD245" s="93">
        <f t="shared" si="198"/>
        <v>2127954.9465399515</v>
      </c>
      <c r="BE245" s="1">
        <v>1151877</v>
      </c>
      <c r="BF245" s="1">
        <f t="shared" si="199"/>
        <v>0</v>
      </c>
      <c r="BG245" s="1">
        <f t="shared" si="200"/>
        <v>976077.94653995149</v>
      </c>
      <c r="BH245" s="87">
        <f t="shared" si="201"/>
        <v>7.0520808370076694E-4</v>
      </c>
      <c r="BI245" s="1">
        <f t="shared" si="202"/>
        <v>-352.21682317582753</v>
      </c>
      <c r="BJ245" s="93">
        <f t="shared" si="203"/>
        <v>2127602.7297167755</v>
      </c>
      <c r="BK245" s="91">
        <v>7.9</v>
      </c>
      <c r="BL245" s="5">
        <f t="shared" si="204"/>
        <v>0</v>
      </c>
      <c r="BM245" s="139">
        <v>941</v>
      </c>
      <c r="BN245" s="32">
        <f t="shared" si="205"/>
        <v>0</v>
      </c>
      <c r="BO245" s="46">
        <f t="shared" si="206"/>
        <v>2127602.7297167755</v>
      </c>
      <c r="BP245" s="5">
        <f t="shared" si="207"/>
        <v>2127602.7297167755</v>
      </c>
      <c r="BQ245" s="96">
        <f t="shared" si="208"/>
        <v>7.5551245947755655E-4</v>
      </c>
      <c r="BR245" s="67">
        <f t="shared" si="209"/>
        <v>4449.1883744341822</v>
      </c>
      <c r="BS245" s="97">
        <f t="shared" si="211"/>
        <v>2132052</v>
      </c>
      <c r="BT245" s="99">
        <f t="shared" si="210"/>
        <v>203.55661638342562</v>
      </c>
    </row>
    <row r="246" spans="1:72" ht="15.6" x14ac:dyDescent="0.3">
      <c r="A246" s="3" t="s">
        <v>535</v>
      </c>
      <c r="B246" s="13" t="s">
        <v>238</v>
      </c>
      <c r="C246" s="36">
        <v>8285</v>
      </c>
      <c r="D246" s="25">
        <v>0</v>
      </c>
      <c r="E246" s="28">
        <v>0</v>
      </c>
      <c r="F246" s="4">
        <v>0</v>
      </c>
      <c r="G246" s="28">
        <v>0</v>
      </c>
      <c r="H246" s="28">
        <v>0</v>
      </c>
      <c r="I246" s="4">
        <v>0</v>
      </c>
      <c r="J246" s="28">
        <f t="shared" si="163"/>
        <v>0</v>
      </c>
      <c r="K246" s="49">
        <f t="shared" si="164"/>
        <v>0</v>
      </c>
      <c r="L246" s="39">
        <v>5063</v>
      </c>
      <c r="M246" s="40">
        <f t="shared" si="165"/>
        <v>1.629223173004644E-3</v>
      </c>
      <c r="N246" s="1">
        <f t="shared" si="166"/>
        <v>186161.87353388511</v>
      </c>
      <c r="O246" s="43">
        <v>0</v>
      </c>
      <c r="P246" s="43">
        <v>222.5</v>
      </c>
      <c r="Q246" s="43">
        <f t="shared" si="167"/>
        <v>111.25</v>
      </c>
      <c r="R246" s="44">
        <f t="shared" si="168"/>
        <v>1.1877017091161044E-4</v>
      </c>
      <c r="S246" s="32">
        <f t="shared" si="169"/>
        <v>13571.177910555118</v>
      </c>
      <c r="T246" s="46">
        <f t="shared" si="170"/>
        <v>199733.05144444024</v>
      </c>
      <c r="U246" s="5">
        <f t="shared" si="171"/>
        <v>24.107791363239617</v>
      </c>
      <c r="V246" s="59">
        <v>71267094.990000024</v>
      </c>
      <c r="W246" s="58">
        <f t="shared" si="172"/>
        <v>0.96315452467413643</v>
      </c>
      <c r="X246" s="44">
        <f t="shared" si="173"/>
        <v>5.9090183125884367E-4</v>
      </c>
      <c r="Y246" s="100">
        <f t="shared" si="174"/>
        <v>8601.9426662643364</v>
      </c>
      <c r="Z246" s="32">
        <f t="shared" si="175"/>
        <v>320716.99429708789</v>
      </c>
      <c r="AA246" s="63">
        <v>18341112.041999999</v>
      </c>
      <c r="AB246" s="58">
        <f t="shared" si="176"/>
        <v>3.7424789098292344</v>
      </c>
      <c r="AC246" s="58">
        <f t="shared" si="177"/>
        <v>6.4193456153262209E-4</v>
      </c>
      <c r="AD246" s="105">
        <f t="shared" si="178"/>
        <v>2213.7733303560649</v>
      </c>
      <c r="AE246" s="5">
        <f t="shared" si="179"/>
        <v>205380.01190620137</v>
      </c>
      <c r="AF246" s="46">
        <f t="shared" si="180"/>
        <v>526097.00620328926</v>
      </c>
      <c r="AG246" s="67">
        <f t="shared" si="181"/>
        <v>63.49994039870721</v>
      </c>
      <c r="AH246" s="70">
        <v>664.03</v>
      </c>
      <c r="AI246" s="40">
        <f t="shared" si="182"/>
        <v>7.0713784321286286E-4</v>
      </c>
      <c r="AJ246" s="5">
        <f t="shared" si="183"/>
        <v>121201.81690641049</v>
      </c>
      <c r="AK246" s="46">
        <f t="shared" si="184"/>
        <v>121201.81690641049</v>
      </c>
      <c r="AL246" s="5">
        <f t="shared" si="185"/>
        <v>14.629066615137054</v>
      </c>
      <c r="AM246" s="74">
        <v>466.38888888888891</v>
      </c>
      <c r="AN246" s="44">
        <f t="shared" si="186"/>
        <v>5.1884328170260716E-4</v>
      </c>
      <c r="AO246" s="5">
        <f t="shared" si="187"/>
        <v>14820.930851000019</v>
      </c>
      <c r="AP246" s="108">
        <v>0.33333333333333331</v>
      </c>
      <c r="AQ246" s="77">
        <f t="shared" si="188"/>
        <v>3.7751519498659834E-5</v>
      </c>
      <c r="AR246" s="32">
        <f t="shared" si="189"/>
        <v>3235.2622604854855</v>
      </c>
      <c r="AS246" s="36">
        <v>13.666666666666666</v>
      </c>
      <c r="AT246" s="81">
        <f t="shared" si="190"/>
        <v>2.4550787945563105E-4</v>
      </c>
      <c r="AU246" s="6">
        <f t="shared" si="191"/>
        <v>28052.760090873828</v>
      </c>
      <c r="AV246" s="110">
        <v>8.6111111111111107</v>
      </c>
      <c r="AW246" s="77">
        <f t="shared" si="192"/>
        <v>2.2920958184778398E-4</v>
      </c>
      <c r="AX246" s="73">
        <f t="shared" si="193"/>
        <v>26190.448242894116</v>
      </c>
      <c r="AY246" s="86">
        <v>3</v>
      </c>
      <c r="AZ246" s="77">
        <f t="shared" si="194"/>
        <v>3.2367697038355722E-5</v>
      </c>
      <c r="BA246" s="73">
        <f t="shared" si="195"/>
        <v>2773.8748023304738</v>
      </c>
      <c r="BB246" s="46">
        <f t="shared" si="196"/>
        <v>75073.276247583912</v>
      </c>
      <c r="BC246" s="67">
        <f t="shared" si="197"/>
        <v>9.0613489737578643</v>
      </c>
      <c r="BD246" s="93">
        <f t="shared" si="198"/>
        <v>922105.15080172394</v>
      </c>
      <c r="BE246" s="1">
        <v>809273</v>
      </c>
      <c r="BF246" s="1">
        <f t="shared" si="199"/>
        <v>0</v>
      </c>
      <c r="BG246" s="1">
        <f t="shared" si="200"/>
        <v>112832.15080172394</v>
      </c>
      <c r="BH246" s="87">
        <f t="shared" si="201"/>
        <v>8.152027727783812E-5</v>
      </c>
      <c r="BI246" s="1">
        <f t="shared" si="202"/>
        <v>-40.715377135971863</v>
      </c>
      <c r="BJ246" s="93">
        <f t="shared" si="203"/>
        <v>922064.43542458792</v>
      </c>
      <c r="BK246" s="91">
        <v>5.5</v>
      </c>
      <c r="BL246" s="5">
        <f t="shared" si="204"/>
        <v>0</v>
      </c>
      <c r="BM246" s="139">
        <v>472</v>
      </c>
      <c r="BN246" s="32">
        <f t="shared" si="205"/>
        <v>0</v>
      </c>
      <c r="BO246" s="46">
        <f t="shared" si="206"/>
        <v>922064.43542458792</v>
      </c>
      <c r="BP246" s="5">
        <f t="shared" si="207"/>
        <v>922064.43542458792</v>
      </c>
      <c r="BQ246" s="96">
        <f t="shared" si="208"/>
        <v>3.2742539745526174E-4</v>
      </c>
      <c r="BR246" s="67">
        <f t="shared" si="209"/>
        <v>1928.1975480057818</v>
      </c>
      <c r="BS246" s="97">
        <f t="shared" si="211"/>
        <v>923993</v>
      </c>
      <c r="BT246" s="99">
        <f t="shared" si="210"/>
        <v>111.52601086300542</v>
      </c>
    </row>
    <row r="247" spans="1:72" ht="15.6" x14ac:dyDescent="0.3">
      <c r="A247" s="2" t="s">
        <v>551</v>
      </c>
      <c r="B247" s="13" t="s">
        <v>254</v>
      </c>
      <c r="C247" s="36">
        <v>79357</v>
      </c>
      <c r="D247" s="25">
        <v>0</v>
      </c>
      <c r="E247" s="28">
        <f>C247/($C$7+$C$147+$C$98+$C$81+$C$186+$C$208+$C$231+$C$247+$C$265)*$E$6</f>
        <v>18442573.147711743</v>
      </c>
      <c r="F247" s="4">
        <v>0</v>
      </c>
      <c r="G247" s="28">
        <v>0</v>
      </c>
      <c r="H247" s="28">
        <v>0</v>
      </c>
      <c r="I247" s="4">
        <v>0</v>
      </c>
      <c r="J247" s="28">
        <f t="shared" si="163"/>
        <v>18442573.147711743</v>
      </c>
      <c r="K247" s="49">
        <f t="shared" si="164"/>
        <v>232.40007998931088</v>
      </c>
      <c r="L247" s="39">
        <v>38231</v>
      </c>
      <c r="M247" s="40">
        <f t="shared" si="165"/>
        <v>1.2302356533110912E-2</v>
      </c>
      <c r="N247" s="1">
        <f t="shared" si="166"/>
        <v>1405718.8597815451</v>
      </c>
      <c r="O247" s="43">
        <v>12881</v>
      </c>
      <c r="P247" s="43">
        <v>7246.5</v>
      </c>
      <c r="Q247" s="43">
        <f t="shared" si="167"/>
        <v>16504.25</v>
      </c>
      <c r="R247" s="44">
        <f t="shared" si="168"/>
        <v>1.7619888478813003E-2</v>
      </c>
      <c r="S247" s="32">
        <f t="shared" si="169"/>
        <v>2013322.3643171175</v>
      </c>
      <c r="T247" s="46">
        <f t="shared" si="170"/>
        <v>3419041.2240986628</v>
      </c>
      <c r="U247" s="5">
        <f t="shared" si="171"/>
        <v>43.084305405933478</v>
      </c>
      <c r="V247" s="57">
        <v>293219939.41000003</v>
      </c>
      <c r="W247" s="58">
        <f t="shared" si="172"/>
        <v>21.477166463070443</v>
      </c>
      <c r="X247" s="44">
        <f t="shared" si="173"/>
        <v>1.3176387244376028E-2</v>
      </c>
      <c r="Y247" s="100">
        <f t="shared" si="174"/>
        <v>3694.9473822095092</v>
      </c>
      <c r="Z247" s="32">
        <f t="shared" si="175"/>
        <v>7151596.2367353411</v>
      </c>
      <c r="AA247" s="63">
        <v>87599938.562999994</v>
      </c>
      <c r="AB247" s="58">
        <f t="shared" si="176"/>
        <v>71.889701663100467</v>
      </c>
      <c r="AC247" s="58">
        <f t="shared" si="177"/>
        <v>1.2330993768491035E-2</v>
      </c>
      <c r="AD247" s="105">
        <f t="shared" si="178"/>
        <v>1103.8716000226823</v>
      </c>
      <c r="AE247" s="5">
        <f t="shared" si="179"/>
        <v>3945167.9326028689</v>
      </c>
      <c r="AF247" s="46">
        <f t="shared" si="180"/>
        <v>11096764.16933821</v>
      </c>
      <c r="AG247" s="67">
        <f t="shared" si="181"/>
        <v>139.83346358025392</v>
      </c>
      <c r="AH247" s="70">
        <v>5120.3073999999997</v>
      </c>
      <c r="AI247" s="40">
        <f t="shared" si="182"/>
        <v>5.45271016584019E-3</v>
      </c>
      <c r="AJ247" s="5">
        <f t="shared" si="183"/>
        <v>934582.1122529686</v>
      </c>
      <c r="AK247" s="46">
        <f t="shared" si="184"/>
        <v>934582.1122529686</v>
      </c>
      <c r="AL247" s="5">
        <f t="shared" si="185"/>
        <v>11.776933506218338</v>
      </c>
      <c r="AM247" s="74">
        <v>14445.75</v>
      </c>
      <c r="AN247" s="44">
        <f t="shared" si="186"/>
        <v>1.6070452181036074E-2</v>
      </c>
      <c r="AO247" s="5">
        <f t="shared" si="187"/>
        <v>459057.80978380021</v>
      </c>
      <c r="AP247" s="108">
        <v>206.66666666666666</v>
      </c>
      <c r="AQ247" s="77">
        <f t="shared" si="188"/>
        <v>2.3405942089169098E-2</v>
      </c>
      <c r="AR247" s="32">
        <f t="shared" si="189"/>
        <v>2005862.601501001</v>
      </c>
      <c r="AS247" s="36">
        <v>839.5</v>
      </c>
      <c r="AT247" s="81">
        <f t="shared" si="190"/>
        <v>1.5080770595341629E-2</v>
      </c>
      <c r="AU247" s="6">
        <f t="shared" si="191"/>
        <v>1723192.1046064813</v>
      </c>
      <c r="AV247" s="110">
        <v>901.25</v>
      </c>
      <c r="AW247" s="77">
        <f t="shared" si="192"/>
        <v>2.3989370590488231E-2</v>
      </c>
      <c r="AX247" s="73">
        <f t="shared" si="193"/>
        <v>2741126.107228063</v>
      </c>
      <c r="AY247" s="86">
        <v>1569</v>
      </c>
      <c r="AZ247" s="77">
        <f t="shared" si="194"/>
        <v>1.6928305551060042E-2</v>
      </c>
      <c r="BA247" s="73">
        <f t="shared" si="195"/>
        <v>1450736.521618838</v>
      </c>
      <c r="BB247" s="46">
        <f t="shared" si="196"/>
        <v>8379975.1447381834</v>
      </c>
      <c r="BC247" s="67">
        <f t="shared" si="197"/>
        <v>105.59843674456171</v>
      </c>
      <c r="BD247" s="93">
        <f t="shared" si="198"/>
        <v>42272935.798139766</v>
      </c>
      <c r="BE247" s="1">
        <v>18704826</v>
      </c>
      <c r="BF247" s="1">
        <f t="shared" si="199"/>
        <v>0</v>
      </c>
      <c r="BG247" s="1">
        <f t="shared" si="200"/>
        <v>23568109.798139766</v>
      </c>
      <c r="BH247" s="87">
        <f t="shared" si="201"/>
        <v>1.7027760545264125E-2</v>
      </c>
      <c r="BI247" s="1">
        <f t="shared" si="202"/>
        <v>-8504.5305969528035</v>
      </c>
      <c r="BJ247" s="93">
        <f t="shared" si="203"/>
        <v>42264431.267542817</v>
      </c>
      <c r="BK247" s="91">
        <v>8.5</v>
      </c>
      <c r="BL247" s="5">
        <f t="shared" si="204"/>
        <v>0</v>
      </c>
      <c r="BM247" s="139">
        <v>834.38</v>
      </c>
      <c r="BN247" s="32">
        <f t="shared" si="205"/>
        <v>0</v>
      </c>
      <c r="BO247" s="46">
        <f t="shared" si="206"/>
        <v>42264431.267542817</v>
      </c>
      <c r="BP247" s="5">
        <f t="shared" si="207"/>
        <v>42264431.267542817</v>
      </c>
      <c r="BQ247" s="96">
        <f t="shared" si="208"/>
        <v>1.5008114047499875E-2</v>
      </c>
      <c r="BR247" s="67">
        <f t="shared" si="209"/>
        <v>88382.29694913773</v>
      </c>
      <c r="BS247" s="97">
        <f t="shared" si="211"/>
        <v>42352814</v>
      </c>
      <c r="BT247" s="99">
        <f t="shared" si="210"/>
        <v>533.69978703832055</v>
      </c>
    </row>
    <row r="248" spans="1:72" ht="15.6" x14ac:dyDescent="0.3">
      <c r="A248" s="2" t="s">
        <v>389</v>
      </c>
      <c r="B248" s="13" t="s">
        <v>90</v>
      </c>
      <c r="C248" s="36">
        <v>35061</v>
      </c>
      <c r="D248" s="25">
        <v>0</v>
      </c>
      <c r="E248" s="28">
        <v>0</v>
      </c>
      <c r="F248" s="4">
        <v>0</v>
      </c>
      <c r="G248" s="28">
        <v>0</v>
      </c>
      <c r="H248" s="28">
        <v>0</v>
      </c>
      <c r="I248" s="4">
        <v>0</v>
      </c>
      <c r="J248" s="28">
        <f t="shared" si="163"/>
        <v>0</v>
      </c>
      <c r="K248" s="49">
        <f t="shared" si="164"/>
        <v>0</v>
      </c>
      <c r="L248" s="39">
        <v>10833</v>
      </c>
      <c r="M248" s="40">
        <f t="shared" si="165"/>
        <v>3.48595193228507E-3</v>
      </c>
      <c r="N248" s="1">
        <f t="shared" si="166"/>
        <v>398319.4896291878</v>
      </c>
      <c r="O248" s="43">
        <v>18</v>
      </c>
      <c r="P248" s="43">
        <v>636</v>
      </c>
      <c r="Q248" s="43">
        <f t="shared" si="167"/>
        <v>336</v>
      </c>
      <c r="R248" s="44">
        <f t="shared" si="168"/>
        <v>3.5871260607911107E-4</v>
      </c>
      <c r="S248" s="32">
        <f t="shared" si="169"/>
        <v>40988.006992777708</v>
      </c>
      <c r="T248" s="46">
        <f t="shared" si="170"/>
        <v>439307.49662196549</v>
      </c>
      <c r="U248" s="5">
        <f t="shared" si="171"/>
        <v>12.529805100309902</v>
      </c>
      <c r="V248" s="59">
        <v>135254390.5</v>
      </c>
      <c r="W248" s="58">
        <f t="shared" si="172"/>
        <v>9.0886049351573543</v>
      </c>
      <c r="X248" s="44">
        <f t="shared" si="173"/>
        <v>5.575920750192846E-3</v>
      </c>
      <c r="Y248" s="100">
        <f t="shared" si="174"/>
        <v>3857.6877584780809</v>
      </c>
      <c r="Z248" s="32">
        <f t="shared" si="175"/>
        <v>3026378.4081204752</v>
      </c>
      <c r="AA248" s="63">
        <v>49336809.939000003</v>
      </c>
      <c r="AB248" s="58">
        <f t="shared" si="176"/>
        <v>24.915954690217571</v>
      </c>
      <c r="AC248" s="58">
        <f t="shared" si="177"/>
        <v>4.2737481852533152E-3</v>
      </c>
      <c r="AD248" s="105">
        <f t="shared" si="178"/>
        <v>1407.1706437066828</v>
      </c>
      <c r="AE248" s="5">
        <f t="shared" si="179"/>
        <v>1367339.4544699662</v>
      </c>
      <c r="AF248" s="46">
        <f t="shared" si="180"/>
        <v>4393717.8625904415</v>
      </c>
      <c r="AG248" s="67">
        <f t="shared" si="181"/>
        <v>125.31638751291867</v>
      </c>
      <c r="AH248" s="70">
        <v>2689.8553999999999</v>
      </c>
      <c r="AI248" s="40">
        <f t="shared" si="182"/>
        <v>2.8644768250086182E-3</v>
      </c>
      <c r="AJ248" s="5">
        <f t="shared" si="183"/>
        <v>490964.80836034456</v>
      </c>
      <c r="AK248" s="46">
        <f t="shared" si="184"/>
        <v>490964.80836034456</v>
      </c>
      <c r="AL248" s="5">
        <f t="shared" si="185"/>
        <v>14.003160444948648</v>
      </c>
      <c r="AM248" s="74">
        <v>4127.1111111111113</v>
      </c>
      <c r="AN248" s="44">
        <f t="shared" si="186"/>
        <v>4.5912840632666204E-3</v>
      </c>
      <c r="AO248" s="5">
        <f t="shared" si="187"/>
        <v>131151.55581406664</v>
      </c>
      <c r="AP248" s="108">
        <v>22</v>
      </c>
      <c r="AQ248" s="77">
        <f t="shared" si="188"/>
        <v>2.4916002869115493E-3</v>
      </c>
      <c r="AR248" s="32">
        <f t="shared" si="189"/>
        <v>213527.30919204204</v>
      </c>
      <c r="AS248" s="36">
        <v>270.91666666666669</v>
      </c>
      <c r="AT248" s="81">
        <f t="shared" si="190"/>
        <v>4.8667446104283937E-3</v>
      </c>
      <c r="AU248" s="6">
        <f t="shared" si="191"/>
        <v>556094.65277701721</v>
      </c>
      <c r="AV248" s="110">
        <v>118.88888888888889</v>
      </c>
      <c r="AW248" s="77">
        <f t="shared" si="192"/>
        <v>3.164571000995211E-3</v>
      </c>
      <c r="AX248" s="73">
        <f t="shared" si="193"/>
        <v>361597.1563857639</v>
      </c>
      <c r="AY248" s="86">
        <v>507</v>
      </c>
      <c r="AZ248" s="77">
        <f t="shared" si="194"/>
        <v>5.4701407994821169E-3</v>
      </c>
      <c r="BA248" s="73">
        <f t="shared" si="195"/>
        <v>468784.84159385011</v>
      </c>
      <c r="BB248" s="46">
        <f t="shared" si="196"/>
        <v>1731155.5157627398</v>
      </c>
      <c r="BC248" s="67">
        <f t="shared" si="197"/>
        <v>49.3755316666022</v>
      </c>
      <c r="BD248" s="93">
        <f t="shared" si="198"/>
        <v>7055145.6833354915</v>
      </c>
      <c r="BE248" s="1">
        <v>3700971</v>
      </c>
      <c r="BF248" s="1">
        <f t="shared" si="199"/>
        <v>0</v>
      </c>
      <c r="BG248" s="1">
        <f t="shared" si="200"/>
        <v>3354174.6833354915</v>
      </c>
      <c r="BH248" s="87">
        <f t="shared" si="201"/>
        <v>2.4233629181128432E-3</v>
      </c>
      <c r="BI248" s="1">
        <f t="shared" si="202"/>
        <v>-1210.3508285676226</v>
      </c>
      <c r="BJ248" s="93">
        <f t="shared" si="203"/>
        <v>7053935.3325069239</v>
      </c>
      <c r="BK248" s="91">
        <v>7.4</v>
      </c>
      <c r="BL248" s="5">
        <f t="shared" si="204"/>
        <v>0</v>
      </c>
      <c r="BM248" s="139">
        <v>566.75</v>
      </c>
      <c r="BN248" s="32">
        <f t="shared" si="205"/>
        <v>0</v>
      </c>
      <c r="BO248" s="46">
        <f t="shared" si="206"/>
        <v>7053935.3325069239</v>
      </c>
      <c r="BP248" s="5">
        <f t="shared" si="207"/>
        <v>7053935.3325069239</v>
      </c>
      <c r="BQ248" s="96">
        <f t="shared" si="208"/>
        <v>2.5048548573574064E-3</v>
      </c>
      <c r="BR248" s="67">
        <f t="shared" si="209"/>
        <v>14751.009028634859</v>
      </c>
      <c r="BS248" s="97">
        <f t="shared" si="211"/>
        <v>7068686</v>
      </c>
      <c r="BT248" s="99">
        <f t="shared" si="210"/>
        <v>201.61107783577194</v>
      </c>
    </row>
    <row r="249" spans="1:72" ht="15.6" x14ac:dyDescent="0.3">
      <c r="A249" s="3" t="s">
        <v>565</v>
      </c>
      <c r="B249" s="13" t="s">
        <v>268</v>
      </c>
      <c r="C249" s="36">
        <v>40557</v>
      </c>
      <c r="D249" s="25">
        <v>0</v>
      </c>
      <c r="E249" s="28">
        <v>0</v>
      </c>
      <c r="F249" s="4">
        <v>0</v>
      </c>
      <c r="G249" s="28">
        <v>0</v>
      </c>
      <c r="H249" s="28">
        <f>C249/($C$9+$C$59+$C$61+$C$66+$C$73+$C$79+$C$93+$C$104+$C$126+$C$139+$C$166+$C$174+$C$198+$C$213+$C$232+$C$249+$C$259+$C$261+$C$262+$C$267+$C$274)*$H$6</f>
        <v>3174098.017662745</v>
      </c>
      <c r="I249" s="4">
        <v>0</v>
      </c>
      <c r="J249" s="28">
        <f t="shared" si="163"/>
        <v>3174098.017662745</v>
      </c>
      <c r="K249" s="49">
        <f t="shared" si="164"/>
        <v>78.2626431359012</v>
      </c>
      <c r="L249" s="39">
        <v>22426</v>
      </c>
      <c r="M249" s="40">
        <f t="shared" si="165"/>
        <v>7.2164643250646155E-3</v>
      </c>
      <c r="N249" s="1">
        <f t="shared" si="166"/>
        <v>824583.48328479321</v>
      </c>
      <c r="O249" s="43">
        <v>3892</v>
      </c>
      <c r="P249" s="43">
        <v>3547.5</v>
      </c>
      <c r="Q249" s="43">
        <f t="shared" si="167"/>
        <v>5665.75</v>
      </c>
      <c r="R249" s="44">
        <f t="shared" si="168"/>
        <v>6.0487379401569152E-3</v>
      </c>
      <c r="S249" s="32">
        <f t="shared" si="169"/>
        <v>691154.16850991151</v>
      </c>
      <c r="T249" s="46">
        <f t="shared" si="170"/>
        <v>1515737.6517947046</v>
      </c>
      <c r="U249" s="5">
        <f t="shared" si="171"/>
        <v>37.373021964018655</v>
      </c>
      <c r="V249" s="59">
        <v>157604982.56000003</v>
      </c>
      <c r="W249" s="58">
        <f t="shared" si="172"/>
        <v>10.43666400821941</v>
      </c>
      <c r="X249" s="44">
        <f t="shared" si="173"/>
        <v>6.4029641316138818E-3</v>
      </c>
      <c r="Y249" s="100">
        <f t="shared" si="174"/>
        <v>3886.0118490026389</v>
      </c>
      <c r="Z249" s="32">
        <f t="shared" si="175"/>
        <v>3475263.2370565757</v>
      </c>
      <c r="AA249" s="63">
        <v>48449584.134000003</v>
      </c>
      <c r="AB249" s="58">
        <f t="shared" si="176"/>
        <v>33.95014174839315</v>
      </c>
      <c r="AC249" s="58">
        <f t="shared" si="177"/>
        <v>5.8233512819500571E-3</v>
      </c>
      <c r="AD249" s="105">
        <f t="shared" si="178"/>
        <v>1194.6047324506251</v>
      </c>
      <c r="AE249" s="5">
        <f t="shared" si="179"/>
        <v>1863118.1857001744</v>
      </c>
      <c r="AF249" s="46">
        <f t="shared" si="180"/>
        <v>5338381.4227567501</v>
      </c>
      <c r="AG249" s="67">
        <f t="shared" si="181"/>
        <v>131.62663468098603</v>
      </c>
      <c r="AH249" s="70">
        <v>8043.9895999999999</v>
      </c>
      <c r="AI249" s="40">
        <f t="shared" si="182"/>
        <v>8.566193480069725E-3</v>
      </c>
      <c r="AJ249" s="5">
        <f t="shared" si="183"/>
        <v>1468226.066135973</v>
      </c>
      <c r="AK249" s="46">
        <f t="shared" si="184"/>
        <v>1468226.066135973</v>
      </c>
      <c r="AL249" s="5">
        <f t="shared" si="185"/>
        <v>36.201545137361563</v>
      </c>
      <c r="AM249" s="74">
        <v>6882.3055555555557</v>
      </c>
      <c r="AN249" s="44">
        <f t="shared" si="186"/>
        <v>7.6563530675689724E-3</v>
      </c>
      <c r="AO249" s="5">
        <f t="shared" si="187"/>
        <v>218706.27102062642</v>
      </c>
      <c r="AP249" s="108">
        <v>73.666666666666671</v>
      </c>
      <c r="AQ249" s="77">
        <f t="shared" si="188"/>
        <v>8.3430858092038256E-3</v>
      </c>
      <c r="AR249" s="32">
        <f t="shared" si="189"/>
        <v>714992.95956729248</v>
      </c>
      <c r="AS249" s="36">
        <v>446.41666666666669</v>
      </c>
      <c r="AT249" s="81">
        <f t="shared" si="190"/>
        <v>8.019425062462289E-3</v>
      </c>
      <c r="AU249" s="6">
        <f t="shared" si="191"/>
        <v>916333.14516348217</v>
      </c>
      <c r="AV249" s="110">
        <v>195.69444444444446</v>
      </c>
      <c r="AW249" s="77">
        <f t="shared" si="192"/>
        <v>5.2089725939278653E-3</v>
      </c>
      <c r="AX249" s="73">
        <f t="shared" si="193"/>
        <v>595199.05764899694</v>
      </c>
      <c r="AY249" s="86">
        <v>867</v>
      </c>
      <c r="AZ249" s="77">
        <f t="shared" si="194"/>
        <v>9.3542644440848029E-3</v>
      </c>
      <c r="BA249" s="73">
        <f t="shared" si="195"/>
        <v>801649.81787350692</v>
      </c>
      <c r="BB249" s="46">
        <f t="shared" si="196"/>
        <v>3246881.2512739049</v>
      </c>
      <c r="BC249" s="67">
        <f t="shared" si="197"/>
        <v>80.057234294299505</v>
      </c>
      <c r="BD249" s="93">
        <f t="shared" si="198"/>
        <v>14743324.409624077</v>
      </c>
      <c r="BE249" s="1">
        <v>6729364</v>
      </c>
      <c r="BF249" s="1">
        <f t="shared" si="199"/>
        <v>0</v>
      </c>
      <c r="BG249" s="1">
        <f t="shared" si="200"/>
        <v>8013960.4096240774</v>
      </c>
      <c r="BH249" s="87">
        <f t="shared" si="201"/>
        <v>5.790018802656647E-3</v>
      </c>
      <c r="BI249" s="1">
        <f t="shared" si="202"/>
        <v>-2891.8301930091939</v>
      </c>
      <c r="BJ249" s="93">
        <f t="shared" si="203"/>
        <v>14740432.579431068</v>
      </c>
      <c r="BK249" s="91">
        <v>8</v>
      </c>
      <c r="BL249" s="5">
        <f t="shared" si="204"/>
        <v>0</v>
      </c>
      <c r="BM249" s="139">
        <v>944.58</v>
      </c>
      <c r="BN249" s="32">
        <f t="shared" si="205"/>
        <v>0</v>
      </c>
      <c r="BO249" s="46">
        <f t="shared" si="206"/>
        <v>14740432.579431068</v>
      </c>
      <c r="BP249" s="5">
        <f t="shared" si="207"/>
        <v>14740432.579431068</v>
      </c>
      <c r="BQ249" s="96">
        <f t="shared" si="208"/>
        <v>5.2343326676082807E-3</v>
      </c>
      <c r="BR249" s="67">
        <f t="shared" si="209"/>
        <v>30824.815342884016</v>
      </c>
      <c r="BS249" s="97">
        <f t="shared" si="211"/>
        <v>14771257</v>
      </c>
      <c r="BT249" s="99">
        <f t="shared" si="210"/>
        <v>364.20980348645116</v>
      </c>
    </row>
    <row r="250" spans="1:72" ht="15.6" x14ac:dyDescent="0.3">
      <c r="A250" s="3" t="s">
        <v>468</v>
      </c>
      <c r="B250" s="13" t="s">
        <v>169</v>
      </c>
      <c r="C250" s="36">
        <v>2076</v>
      </c>
      <c r="D250" s="25">
        <v>0</v>
      </c>
      <c r="E250" s="28">
        <v>0</v>
      </c>
      <c r="F250" s="4">
        <v>0</v>
      </c>
      <c r="G250" s="28">
        <v>0</v>
      </c>
      <c r="H250" s="28">
        <v>0</v>
      </c>
      <c r="I250" s="4">
        <v>0</v>
      </c>
      <c r="J250" s="28">
        <f t="shared" si="163"/>
        <v>0</v>
      </c>
      <c r="K250" s="49">
        <f t="shared" si="164"/>
        <v>0</v>
      </c>
      <c r="L250" s="39">
        <v>687</v>
      </c>
      <c r="M250" s="40">
        <f t="shared" si="165"/>
        <v>2.2106978468382194E-4</v>
      </c>
      <c r="N250" s="1">
        <f t="shared" si="166"/>
        <v>25260.360876511768</v>
      </c>
      <c r="O250" s="43">
        <v>0</v>
      </c>
      <c r="P250" s="43">
        <v>169</v>
      </c>
      <c r="Q250" s="43">
        <f t="shared" si="167"/>
        <v>84.5</v>
      </c>
      <c r="R250" s="44">
        <f t="shared" si="168"/>
        <v>9.0211950040728833E-5</v>
      </c>
      <c r="S250" s="32">
        <f t="shared" si="169"/>
        <v>10307.995806219395</v>
      </c>
      <c r="T250" s="46">
        <f t="shared" si="170"/>
        <v>35568.356682731159</v>
      </c>
      <c r="U250" s="5">
        <f t="shared" si="171"/>
        <v>17.133119789369538</v>
      </c>
      <c r="V250" s="59">
        <v>7246016.5300000003</v>
      </c>
      <c r="W250" s="58">
        <f t="shared" si="172"/>
        <v>0.59477865971691346</v>
      </c>
      <c r="X250" s="44">
        <f t="shared" si="173"/>
        <v>3.6490074044900808E-4</v>
      </c>
      <c r="Y250" s="100">
        <f t="shared" si="174"/>
        <v>3490.3740510597304</v>
      </c>
      <c r="Z250" s="32">
        <f t="shared" si="175"/>
        <v>198052.98021207674</v>
      </c>
      <c r="AA250" s="63">
        <v>2251301.3640000001</v>
      </c>
      <c r="AB250" s="58">
        <f t="shared" si="176"/>
        <v>1.9143487713002603</v>
      </c>
      <c r="AC250" s="58">
        <f t="shared" si="177"/>
        <v>3.2836167383538289E-4</v>
      </c>
      <c r="AD250" s="105">
        <f t="shared" si="178"/>
        <v>1084.4418901734105</v>
      </c>
      <c r="AE250" s="5">
        <f t="shared" si="179"/>
        <v>105055.76194688812</v>
      </c>
      <c r="AF250" s="46">
        <f t="shared" si="180"/>
        <v>303108.74215896486</v>
      </c>
      <c r="AG250" s="67">
        <f t="shared" si="181"/>
        <v>146.00613784150522</v>
      </c>
      <c r="AH250" s="70">
        <v>869.28930000000003</v>
      </c>
      <c r="AI250" s="40">
        <f t="shared" si="182"/>
        <v>9.2572227268349235E-4</v>
      </c>
      <c r="AJ250" s="5">
        <f t="shared" si="183"/>
        <v>158666.69062738394</v>
      </c>
      <c r="AK250" s="46">
        <f t="shared" si="184"/>
        <v>158666.69062738394</v>
      </c>
      <c r="AL250" s="5">
        <f t="shared" si="185"/>
        <v>76.429041728026945</v>
      </c>
      <c r="AM250" s="74">
        <v>310.11111111111109</v>
      </c>
      <c r="AN250" s="44">
        <f t="shared" si="186"/>
        <v>3.4498906473662332E-4</v>
      </c>
      <c r="AO250" s="5">
        <f t="shared" si="187"/>
        <v>9854.7273389258007</v>
      </c>
      <c r="AP250" s="108">
        <v>2.6666666666666665</v>
      </c>
      <c r="AQ250" s="77">
        <f t="shared" si="188"/>
        <v>3.0201215598927867E-4</v>
      </c>
      <c r="AR250" s="32">
        <f t="shared" si="189"/>
        <v>25882.098083883884</v>
      </c>
      <c r="AS250" s="36">
        <v>19.833333333333332</v>
      </c>
      <c r="AT250" s="81">
        <f t="shared" si="190"/>
        <v>3.5628582506365967E-4</v>
      </c>
      <c r="AU250" s="6">
        <f t="shared" si="191"/>
        <v>40710.712814804698</v>
      </c>
      <c r="AV250" s="110">
        <v>8.8888888888888893</v>
      </c>
      <c r="AW250" s="77">
        <f t="shared" si="192"/>
        <v>2.3660343932674477E-4</v>
      </c>
      <c r="AX250" s="73">
        <f t="shared" si="193"/>
        <v>27035.301412019733</v>
      </c>
      <c r="AY250" s="86">
        <v>24</v>
      </c>
      <c r="AZ250" s="77">
        <f t="shared" si="194"/>
        <v>2.5894157630684578E-4</v>
      </c>
      <c r="BA250" s="73">
        <f t="shared" si="195"/>
        <v>22190.998418643791</v>
      </c>
      <c r="BB250" s="46">
        <f t="shared" si="196"/>
        <v>125673.83806827792</v>
      </c>
      <c r="BC250" s="67">
        <f t="shared" si="197"/>
        <v>60.536530861405552</v>
      </c>
      <c r="BD250" s="93">
        <f t="shared" si="198"/>
        <v>623017.62753735785</v>
      </c>
      <c r="BE250" s="1">
        <v>254026</v>
      </c>
      <c r="BF250" s="1">
        <f t="shared" si="199"/>
        <v>0</v>
      </c>
      <c r="BG250" s="1">
        <f t="shared" si="200"/>
        <v>368991.62753735785</v>
      </c>
      <c r="BH250" s="87">
        <f t="shared" si="201"/>
        <v>2.665933386566853E-4</v>
      </c>
      <c r="BI250" s="1">
        <f t="shared" si="202"/>
        <v>-133.15028711630339</v>
      </c>
      <c r="BJ250" s="93">
        <f t="shared" si="203"/>
        <v>622884.47725024156</v>
      </c>
      <c r="BK250" s="91">
        <v>7</v>
      </c>
      <c r="BL250" s="5">
        <f t="shared" si="204"/>
        <v>0</v>
      </c>
      <c r="BM250" s="139">
        <v>1400</v>
      </c>
      <c r="BN250" s="32">
        <f t="shared" si="205"/>
        <v>0</v>
      </c>
      <c r="BO250" s="46">
        <f t="shared" si="206"/>
        <v>622884.47725024156</v>
      </c>
      <c r="BP250" s="5">
        <f t="shared" si="207"/>
        <v>622884.47725024156</v>
      </c>
      <c r="BQ250" s="96">
        <f t="shared" si="208"/>
        <v>2.211864916343511E-4</v>
      </c>
      <c r="BR250" s="67">
        <f t="shared" si="209"/>
        <v>1302.5600766954292</v>
      </c>
      <c r="BS250" s="97">
        <f t="shared" si="211"/>
        <v>624187</v>
      </c>
      <c r="BT250" s="99">
        <f t="shared" si="210"/>
        <v>300.66811175337187</v>
      </c>
    </row>
    <row r="251" spans="1:72" ht="15.6" x14ac:dyDescent="0.3">
      <c r="A251" s="2" t="s">
        <v>323</v>
      </c>
      <c r="B251" s="13" t="s">
        <v>24</v>
      </c>
      <c r="C251" s="36">
        <v>18680</v>
      </c>
      <c r="D251" s="25">
        <v>0</v>
      </c>
      <c r="E251" s="28">
        <v>0</v>
      </c>
      <c r="F251" s="4">
        <v>0</v>
      </c>
      <c r="G251" s="28">
        <v>0</v>
      </c>
      <c r="H251" s="28">
        <v>0</v>
      </c>
      <c r="I251" s="4">
        <v>0</v>
      </c>
      <c r="J251" s="28">
        <f t="shared" si="163"/>
        <v>0</v>
      </c>
      <c r="K251" s="49">
        <f t="shared" si="164"/>
        <v>0</v>
      </c>
      <c r="L251" s="39">
        <v>4489</v>
      </c>
      <c r="M251" s="40">
        <f t="shared" si="165"/>
        <v>1.4445156673153954E-3</v>
      </c>
      <c r="N251" s="1">
        <f t="shared" si="166"/>
        <v>165056.41917709072</v>
      </c>
      <c r="O251" s="43">
        <v>1531</v>
      </c>
      <c r="P251" s="43">
        <v>224</v>
      </c>
      <c r="Q251" s="43">
        <f t="shared" si="167"/>
        <v>1643</v>
      </c>
      <c r="R251" s="44">
        <f t="shared" si="168"/>
        <v>1.7540619398451771E-3</v>
      </c>
      <c r="S251" s="32">
        <f t="shared" si="169"/>
        <v>200426.47467004097</v>
      </c>
      <c r="T251" s="46">
        <f t="shared" si="170"/>
        <v>365482.89384713169</v>
      </c>
      <c r="U251" s="5">
        <f t="shared" si="171"/>
        <v>19.56546540937536</v>
      </c>
      <c r="V251" s="59">
        <v>91671081.210000008</v>
      </c>
      <c r="W251" s="58">
        <f t="shared" si="172"/>
        <v>3.8064610495936351</v>
      </c>
      <c r="X251" s="44">
        <f t="shared" si="173"/>
        <v>2.3352896624571481E-3</v>
      </c>
      <c r="Y251" s="100">
        <f t="shared" si="174"/>
        <v>4907.4454609207714</v>
      </c>
      <c r="Z251" s="32">
        <f t="shared" si="175"/>
        <v>1267498.3249937391</v>
      </c>
      <c r="AA251" s="63">
        <v>18703597.815000001</v>
      </c>
      <c r="AB251" s="58">
        <f t="shared" si="176"/>
        <v>18.656431957714226</v>
      </c>
      <c r="AC251" s="58">
        <f t="shared" si="177"/>
        <v>3.2000737364435653E-3</v>
      </c>
      <c r="AD251" s="105">
        <f t="shared" si="178"/>
        <v>1001.2632663276232</v>
      </c>
      <c r="AE251" s="5">
        <f t="shared" si="179"/>
        <v>1023828.9406358787</v>
      </c>
      <c r="AF251" s="46">
        <f t="shared" si="180"/>
        <v>2291327.265629618</v>
      </c>
      <c r="AG251" s="67">
        <f t="shared" si="181"/>
        <v>122.66205918788104</v>
      </c>
      <c r="AH251" s="70">
        <v>1487.6871000000001</v>
      </c>
      <c r="AI251" s="40">
        <f t="shared" si="182"/>
        <v>1.584265541119526E-3</v>
      </c>
      <c r="AJ251" s="5">
        <f t="shared" si="183"/>
        <v>271539.5080165487</v>
      </c>
      <c r="AK251" s="46">
        <f t="shared" si="184"/>
        <v>271539.5080165487</v>
      </c>
      <c r="AL251" s="5">
        <f t="shared" si="185"/>
        <v>14.536376232149289</v>
      </c>
      <c r="AM251" s="74">
        <v>1578.3888888888889</v>
      </c>
      <c r="AN251" s="44">
        <f t="shared" si="186"/>
        <v>1.7559090502028314E-3</v>
      </c>
      <c r="AO251" s="5">
        <f t="shared" si="187"/>
        <v>50158.125837732157</v>
      </c>
      <c r="AP251" s="108">
        <v>7</v>
      </c>
      <c r="AQ251" s="77">
        <f t="shared" si="188"/>
        <v>7.9278190947185666E-4</v>
      </c>
      <c r="AR251" s="32">
        <f t="shared" si="189"/>
        <v>67940.507470195211</v>
      </c>
      <c r="AS251" s="36">
        <v>152.5</v>
      </c>
      <c r="AT251" s="81">
        <f t="shared" si="190"/>
        <v>2.7395086549012486E-3</v>
      </c>
      <c r="AU251" s="6">
        <f t="shared" si="191"/>
        <v>313027.7497945067</v>
      </c>
      <c r="AV251" s="110">
        <v>52.611111111111114</v>
      </c>
      <c r="AW251" s="77">
        <f t="shared" si="192"/>
        <v>1.4003966065151705E-3</v>
      </c>
      <c r="AX251" s="73">
        <f t="shared" si="193"/>
        <v>160015.19023239179</v>
      </c>
      <c r="AY251" s="86">
        <v>97</v>
      </c>
      <c r="AZ251" s="77">
        <f t="shared" si="194"/>
        <v>1.0465555375735016E-3</v>
      </c>
      <c r="BA251" s="73">
        <f t="shared" si="195"/>
        <v>89688.618608685312</v>
      </c>
      <c r="BB251" s="46">
        <f t="shared" si="196"/>
        <v>680830.19194351113</v>
      </c>
      <c r="BC251" s="67">
        <f t="shared" si="197"/>
        <v>36.447012416676188</v>
      </c>
      <c r="BD251" s="93">
        <f t="shared" si="198"/>
        <v>3609179.8594368091</v>
      </c>
      <c r="BE251" s="1">
        <v>2121048</v>
      </c>
      <c r="BF251" s="1">
        <f t="shared" si="199"/>
        <v>0</v>
      </c>
      <c r="BG251" s="1">
        <f t="shared" si="200"/>
        <v>1488131.8594368091</v>
      </c>
      <c r="BH251" s="87">
        <f t="shared" si="201"/>
        <v>1.0751627168789197E-3</v>
      </c>
      <c r="BI251" s="1">
        <f t="shared" si="202"/>
        <v>-536.99100349063815</v>
      </c>
      <c r="BJ251" s="93">
        <f t="shared" si="203"/>
        <v>3608642.8684333186</v>
      </c>
      <c r="BK251" s="91">
        <v>6.5</v>
      </c>
      <c r="BL251" s="5">
        <f t="shared" si="204"/>
        <v>0</v>
      </c>
      <c r="BM251" s="139">
        <v>755</v>
      </c>
      <c r="BN251" s="32">
        <f t="shared" si="205"/>
        <v>0</v>
      </c>
      <c r="BO251" s="46">
        <f t="shared" si="206"/>
        <v>3608642.8684333186</v>
      </c>
      <c r="BP251" s="5">
        <f t="shared" si="207"/>
        <v>3608642.8684333186</v>
      </c>
      <c r="BQ251" s="96">
        <f t="shared" si="208"/>
        <v>1.2814303210022359E-3</v>
      </c>
      <c r="BR251" s="67">
        <f t="shared" si="209"/>
        <v>7546.3016067175467</v>
      </c>
      <c r="BS251" s="97">
        <f t="shared" si="211"/>
        <v>3616189</v>
      </c>
      <c r="BT251" s="99">
        <f t="shared" si="210"/>
        <v>193.58613490364024</v>
      </c>
    </row>
    <row r="252" spans="1:72" ht="15.6" x14ac:dyDescent="0.3">
      <c r="A252" s="3" t="s">
        <v>483</v>
      </c>
      <c r="B252" s="13" t="s">
        <v>184</v>
      </c>
      <c r="C252" s="36">
        <v>11462</v>
      </c>
      <c r="D252" s="25">
        <v>0</v>
      </c>
      <c r="E252" s="28">
        <v>0</v>
      </c>
      <c r="F252" s="4">
        <v>0</v>
      </c>
      <c r="G252" s="28">
        <v>0</v>
      </c>
      <c r="H252" s="28">
        <v>0</v>
      </c>
      <c r="I252" s="4">
        <v>0</v>
      </c>
      <c r="J252" s="28">
        <f t="shared" si="163"/>
        <v>0</v>
      </c>
      <c r="K252" s="49">
        <f t="shared" si="164"/>
        <v>0</v>
      </c>
      <c r="L252" s="39">
        <v>5818</v>
      </c>
      <c r="M252" s="40">
        <f t="shared" si="165"/>
        <v>1.8721746831011296E-3</v>
      </c>
      <c r="N252" s="1">
        <f t="shared" si="166"/>
        <v>213922.53213907639</v>
      </c>
      <c r="O252" s="43">
        <v>0</v>
      </c>
      <c r="P252" s="43">
        <v>368.5</v>
      </c>
      <c r="Q252" s="43">
        <f t="shared" si="167"/>
        <v>184.25</v>
      </c>
      <c r="R252" s="44">
        <f t="shared" si="168"/>
        <v>1.9670475497046493E-4</v>
      </c>
      <c r="S252" s="32">
        <f t="shared" si="169"/>
        <v>22476.310382200274</v>
      </c>
      <c r="T252" s="46">
        <f t="shared" si="170"/>
        <v>236398.84252127667</v>
      </c>
      <c r="U252" s="5">
        <f t="shared" si="171"/>
        <v>20.624571847956435</v>
      </c>
      <c r="V252" s="59">
        <v>38743235.690000005</v>
      </c>
      <c r="W252" s="58">
        <f t="shared" si="172"/>
        <v>3.390977590287064</v>
      </c>
      <c r="X252" s="44">
        <f t="shared" si="173"/>
        <v>2.0803877431155192E-3</v>
      </c>
      <c r="Y252" s="100">
        <f t="shared" si="174"/>
        <v>3380.146195253883</v>
      </c>
      <c r="Z252" s="32">
        <f t="shared" si="175"/>
        <v>1129148.1404332265</v>
      </c>
      <c r="AA252" s="63">
        <v>12154731.777000001</v>
      </c>
      <c r="AB252" s="58">
        <f t="shared" si="176"/>
        <v>10.808748922670693</v>
      </c>
      <c r="AC252" s="58">
        <f t="shared" si="177"/>
        <v>1.8539876022193563E-3</v>
      </c>
      <c r="AD252" s="105">
        <f t="shared" si="178"/>
        <v>1060.4372515267842</v>
      </c>
      <c r="AE252" s="5">
        <f t="shared" si="179"/>
        <v>593163.25780725374</v>
      </c>
      <c r="AF252" s="46">
        <f t="shared" si="180"/>
        <v>1722311.3982404801</v>
      </c>
      <c r="AG252" s="67">
        <f t="shared" si="181"/>
        <v>150.26272886411448</v>
      </c>
      <c r="AH252" s="70">
        <v>3413.2856999999999</v>
      </c>
      <c r="AI252" s="40">
        <f t="shared" si="182"/>
        <v>3.6348711476398765E-3</v>
      </c>
      <c r="AJ252" s="5">
        <f t="shared" si="183"/>
        <v>623008.64186959807</v>
      </c>
      <c r="AK252" s="46">
        <f t="shared" si="184"/>
        <v>623008.64186959807</v>
      </c>
      <c r="AL252" s="5">
        <f t="shared" si="185"/>
        <v>54.354269924061953</v>
      </c>
      <c r="AM252" s="74">
        <v>1668.1666666666667</v>
      </c>
      <c r="AN252" s="44">
        <f t="shared" si="186"/>
        <v>1.8557840642863827E-3</v>
      </c>
      <c r="AO252" s="5">
        <f t="shared" si="187"/>
        <v>53011.088822272483</v>
      </c>
      <c r="AP252" s="108">
        <v>13</v>
      </c>
      <c r="AQ252" s="77">
        <f t="shared" si="188"/>
        <v>1.4723092604477337E-3</v>
      </c>
      <c r="AR252" s="32">
        <f t="shared" si="189"/>
        <v>126175.22815893394</v>
      </c>
      <c r="AS252" s="36">
        <v>53.5</v>
      </c>
      <c r="AT252" s="81">
        <f t="shared" si="190"/>
        <v>9.6107352811289706E-4</v>
      </c>
      <c r="AU252" s="6">
        <f t="shared" si="191"/>
        <v>109816.29255085973</v>
      </c>
      <c r="AV252" s="110">
        <v>37.833333333333336</v>
      </c>
      <c r="AW252" s="77">
        <f t="shared" si="192"/>
        <v>1.0070433886344575E-3</v>
      </c>
      <c r="AX252" s="73">
        <f t="shared" si="193"/>
        <v>115069.001634909</v>
      </c>
      <c r="AY252" s="86">
        <v>63</v>
      </c>
      <c r="AZ252" s="77">
        <f t="shared" si="194"/>
        <v>6.7972163780547011E-4</v>
      </c>
      <c r="BA252" s="73">
        <f t="shared" si="195"/>
        <v>58251.370848939951</v>
      </c>
      <c r="BB252" s="46">
        <f t="shared" si="196"/>
        <v>462322.9820159151</v>
      </c>
      <c r="BC252" s="67">
        <f t="shared" si="197"/>
        <v>40.335280231714805</v>
      </c>
      <c r="BD252" s="93">
        <f t="shared" si="198"/>
        <v>3044041.8646472702</v>
      </c>
      <c r="BE252" s="1">
        <v>1505626</v>
      </c>
      <c r="BF252" s="1">
        <f t="shared" si="199"/>
        <v>0</v>
      </c>
      <c r="BG252" s="1">
        <f t="shared" si="200"/>
        <v>1538415.8646472702</v>
      </c>
      <c r="BH252" s="87">
        <f t="shared" si="201"/>
        <v>1.111492486525874E-3</v>
      </c>
      <c r="BI252" s="1">
        <f t="shared" si="202"/>
        <v>-555.13594020862024</v>
      </c>
      <c r="BJ252" s="93">
        <f t="shared" si="203"/>
        <v>3043486.7287070616</v>
      </c>
      <c r="BK252" s="91">
        <v>8</v>
      </c>
      <c r="BL252" s="5">
        <f t="shared" si="204"/>
        <v>0</v>
      </c>
      <c r="BM252" s="139">
        <v>1150</v>
      </c>
      <c r="BN252" s="32">
        <f t="shared" si="205"/>
        <v>0</v>
      </c>
      <c r="BO252" s="46">
        <f t="shared" si="206"/>
        <v>3043486.7287070616</v>
      </c>
      <c r="BP252" s="5">
        <f t="shared" si="207"/>
        <v>3043486.7287070616</v>
      </c>
      <c r="BQ252" s="96">
        <f t="shared" si="208"/>
        <v>1.0807431818339827E-3</v>
      </c>
      <c r="BR252" s="67">
        <f t="shared" si="209"/>
        <v>6364.4615519508898</v>
      </c>
      <c r="BS252" s="97">
        <f t="shared" si="211"/>
        <v>3049851</v>
      </c>
      <c r="BT252" s="99">
        <f t="shared" si="210"/>
        <v>266.08366777176758</v>
      </c>
    </row>
    <row r="253" spans="1:72" ht="15.6" x14ac:dyDescent="0.3">
      <c r="A253" s="3" t="s">
        <v>390</v>
      </c>
      <c r="B253" s="13" t="s">
        <v>91</v>
      </c>
      <c r="C253" s="36">
        <v>12372</v>
      </c>
      <c r="D253" s="25">
        <v>0</v>
      </c>
      <c r="E253" s="28">
        <v>0</v>
      </c>
      <c r="F253" s="4">
        <v>0</v>
      </c>
      <c r="G253" s="28">
        <v>0</v>
      </c>
      <c r="H253" s="28">
        <v>0</v>
      </c>
      <c r="I253" s="4">
        <v>0</v>
      </c>
      <c r="J253" s="28">
        <f t="shared" si="163"/>
        <v>0</v>
      </c>
      <c r="K253" s="49">
        <f t="shared" si="164"/>
        <v>0</v>
      </c>
      <c r="L253" s="39">
        <v>8355</v>
      </c>
      <c r="M253" s="40">
        <f t="shared" si="165"/>
        <v>2.6885561150412408E-3</v>
      </c>
      <c r="N253" s="1">
        <f t="shared" si="166"/>
        <v>307205.69886936806</v>
      </c>
      <c r="O253" s="43">
        <v>0</v>
      </c>
      <c r="P253" s="43">
        <v>13</v>
      </c>
      <c r="Q253" s="43">
        <f t="shared" si="167"/>
        <v>6.5</v>
      </c>
      <c r="R253" s="44">
        <f t="shared" si="168"/>
        <v>6.9393807723637559E-6</v>
      </c>
      <c r="S253" s="32">
        <f t="shared" si="169"/>
        <v>792.9227543245687</v>
      </c>
      <c r="T253" s="46">
        <f t="shared" si="170"/>
        <v>307998.62162369263</v>
      </c>
      <c r="U253" s="5">
        <f t="shared" si="171"/>
        <v>24.894812611032382</v>
      </c>
      <c r="V253" s="59">
        <v>68420369.360000014</v>
      </c>
      <c r="W253" s="58">
        <f t="shared" si="172"/>
        <v>2.237146414609767</v>
      </c>
      <c r="X253" s="44">
        <f t="shared" si="173"/>
        <v>1.3725044936421982E-3</v>
      </c>
      <c r="Y253" s="100">
        <f t="shared" si="174"/>
        <v>5530.2594051083106</v>
      </c>
      <c r="Z253" s="32">
        <f t="shared" si="175"/>
        <v>744938.48652052961</v>
      </c>
      <c r="AA253" s="63">
        <v>22563471.131999999</v>
      </c>
      <c r="AB253" s="58">
        <f t="shared" si="176"/>
        <v>6.783813674081288</v>
      </c>
      <c r="AC253" s="58">
        <f t="shared" si="177"/>
        <v>1.1636042744163602E-3</v>
      </c>
      <c r="AD253" s="105">
        <f t="shared" si="178"/>
        <v>1823.7529204655673</v>
      </c>
      <c r="AE253" s="5">
        <f t="shared" si="179"/>
        <v>372282.58775033138</v>
      </c>
      <c r="AF253" s="46">
        <f t="shared" si="180"/>
        <v>1117221.074270861</v>
      </c>
      <c r="AG253" s="67">
        <f t="shared" si="181"/>
        <v>90.302382336797692</v>
      </c>
      <c r="AH253" s="70">
        <v>1186.0546999999999</v>
      </c>
      <c r="AI253" s="40">
        <f t="shared" si="182"/>
        <v>1.2630516128645981E-3</v>
      </c>
      <c r="AJ253" s="5">
        <f t="shared" si="183"/>
        <v>216484.17178499108</v>
      </c>
      <c r="AK253" s="46">
        <f t="shared" si="184"/>
        <v>216484.17178499108</v>
      </c>
      <c r="AL253" s="5">
        <f t="shared" si="185"/>
        <v>17.4979123654212</v>
      </c>
      <c r="AM253" s="74">
        <v>899.55555555555554</v>
      </c>
      <c r="AN253" s="44">
        <f t="shared" si="186"/>
        <v>1.0007278638866724E-3</v>
      </c>
      <c r="AO253" s="5">
        <f t="shared" si="187"/>
        <v>28586.124161928801</v>
      </c>
      <c r="AP253" s="108">
        <v>8.3333333333333339</v>
      </c>
      <c r="AQ253" s="77">
        <f t="shared" si="188"/>
        <v>9.4378798746649602E-4</v>
      </c>
      <c r="AR253" s="32">
        <f t="shared" si="189"/>
        <v>80881.556512137147</v>
      </c>
      <c r="AS253" s="36">
        <v>70.583333333333329</v>
      </c>
      <c r="AT253" s="81">
        <f t="shared" si="190"/>
        <v>1.2679583774324358E-3</v>
      </c>
      <c r="AU253" s="6">
        <f t="shared" si="191"/>
        <v>144882.242664452</v>
      </c>
      <c r="AV253" s="110">
        <v>18.444444444444443</v>
      </c>
      <c r="AW253" s="77">
        <f t="shared" si="192"/>
        <v>4.9095213660299531E-4</v>
      </c>
      <c r="AX253" s="73">
        <f t="shared" si="193"/>
        <v>56098.250429940934</v>
      </c>
      <c r="AY253" s="86">
        <v>83</v>
      </c>
      <c r="AZ253" s="77">
        <f t="shared" si="194"/>
        <v>8.9550628472784158E-4</v>
      </c>
      <c r="BA253" s="73">
        <f t="shared" si="195"/>
        <v>76743.869531143107</v>
      </c>
      <c r="BB253" s="46">
        <f t="shared" si="196"/>
        <v>387192.043299602</v>
      </c>
      <c r="BC253" s="67">
        <f t="shared" si="197"/>
        <v>31.295832791755739</v>
      </c>
      <c r="BD253" s="93">
        <f t="shared" si="198"/>
        <v>2028895.9109791466</v>
      </c>
      <c r="BE253" s="1">
        <v>1170642</v>
      </c>
      <c r="BF253" s="1">
        <f t="shared" si="199"/>
        <v>0</v>
      </c>
      <c r="BG253" s="1">
        <f t="shared" si="200"/>
        <v>858253.9109791466</v>
      </c>
      <c r="BH253" s="87">
        <f t="shared" si="201"/>
        <v>6.2008121178826312E-4</v>
      </c>
      <c r="BI253" s="1">
        <f t="shared" si="202"/>
        <v>-309.70012904694954</v>
      </c>
      <c r="BJ253" s="93">
        <f t="shared" si="203"/>
        <v>2028586.2108500996</v>
      </c>
      <c r="BK253" s="91">
        <v>6.7</v>
      </c>
      <c r="BL253" s="5">
        <f t="shared" si="204"/>
        <v>0</v>
      </c>
      <c r="BM253" s="139">
        <v>661.21</v>
      </c>
      <c r="BN253" s="32">
        <f t="shared" si="205"/>
        <v>0</v>
      </c>
      <c r="BO253" s="46">
        <f t="shared" si="206"/>
        <v>2028586.2108500996</v>
      </c>
      <c r="BP253" s="5">
        <f t="shared" si="207"/>
        <v>2028586.2108500996</v>
      </c>
      <c r="BQ253" s="96">
        <f t="shared" si="208"/>
        <v>7.2035165964730514E-4</v>
      </c>
      <c r="BR253" s="67">
        <f t="shared" si="209"/>
        <v>4242.1275644129428</v>
      </c>
      <c r="BS253" s="97">
        <f t="shared" si="211"/>
        <v>2032828</v>
      </c>
      <c r="BT253" s="99">
        <f t="shared" si="210"/>
        <v>164.30876172001294</v>
      </c>
    </row>
    <row r="254" spans="1:72" ht="15.6" x14ac:dyDescent="0.3">
      <c r="A254" s="3" t="s">
        <v>552</v>
      </c>
      <c r="B254" s="13" t="s">
        <v>255</v>
      </c>
      <c r="C254" s="36">
        <v>18863</v>
      </c>
      <c r="D254" s="25">
        <v>0</v>
      </c>
      <c r="E254" s="28">
        <v>0</v>
      </c>
      <c r="F254" s="4">
        <v>0</v>
      </c>
      <c r="G254" s="28">
        <v>0</v>
      </c>
      <c r="H254" s="28">
        <v>0</v>
      </c>
      <c r="I254" s="4">
        <v>0</v>
      </c>
      <c r="J254" s="28">
        <f t="shared" si="163"/>
        <v>0</v>
      </c>
      <c r="K254" s="49">
        <f t="shared" si="164"/>
        <v>0</v>
      </c>
      <c r="L254" s="39">
        <v>4361</v>
      </c>
      <c r="M254" s="40">
        <f t="shared" si="165"/>
        <v>1.4033265371268522E-3</v>
      </c>
      <c r="N254" s="1">
        <f t="shared" si="166"/>
        <v>160349.97639369406</v>
      </c>
      <c r="O254" s="43">
        <v>465</v>
      </c>
      <c r="P254" s="43">
        <v>619</v>
      </c>
      <c r="Q254" s="43">
        <f t="shared" si="167"/>
        <v>774.5</v>
      </c>
      <c r="R254" s="44">
        <f t="shared" si="168"/>
        <v>8.2685390895318909E-4</v>
      </c>
      <c r="S254" s="32">
        <f t="shared" si="169"/>
        <v>94479.795880673613</v>
      </c>
      <c r="T254" s="46">
        <f t="shared" si="170"/>
        <v>254829.77227436769</v>
      </c>
      <c r="U254" s="5">
        <f t="shared" si="171"/>
        <v>13.509503911062275</v>
      </c>
      <c r="V254" s="59">
        <v>80937432.75999999</v>
      </c>
      <c r="W254" s="58">
        <f t="shared" si="172"/>
        <v>4.3961459718530369</v>
      </c>
      <c r="X254" s="44">
        <f t="shared" si="173"/>
        <v>2.6970653604394619E-3</v>
      </c>
      <c r="Y254" s="100">
        <f t="shared" si="174"/>
        <v>4290.803836081217</v>
      </c>
      <c r="Z254" s="32">
        <f t="shared" si="175"/>
        <v>1463855.1618297941</v>
      </c>
      <c r="AA254" s="63">
        <v>15111228.942</v>
      </c>
      <c r="AB254" s="58">
        <f t="shared" si="176"/>
        <v>23.546249637649094</v>
      </c>
      <c r="AC254" s="58">
        <f t="shared" si="177"/>
        <v>4.0388073790298589E-3</v>
      </c>
      <c r="AD254" s="105">
        <f t="shared" si="178"/>
        <v>801.10422212797539</v>
      </c>
      <c r="AE254" s="5">
        <f t="shared" si="179"/>
        <v>1292172.6875268938</v>
      </c>
      <c r="AF254" s="46">
        <f t="shared" si="180"/>
        <v>2756027.8493566876</v>
      </c>
      <c r="AG254" s="67">
        <f t="shared" si="181"/>
        <v>146.10761010214111</v>
      </c>
      <c r="AH254" s="70">
        <v>3193.2828</v>
      </c>
      <c r="AI254" s="40">
        <f t="shared" si="182"/>
        <v>3.4005859855138049E-3</v>
      </c>
      <c r="AJ254" s="5">
        <f t="shared" si="183"/>
        <v>582852.69830578414</v>
      </c>
      <c r="AK254" s="46">
        <f t="shared" si="184"/>
        <v>582852.69830578414</v>
      </c>
      <c r="AL254" s="5">
        <f t="shared" si="185"/>
        <v>30.899257716470558</v>
      </c>
      <c r="AM254" s="74">
        <v>2034.3055555555557</v>
      </c>
      <c r="AN254" s="44">
        <f t="shared" si="186"/>
        <v>2.2631023070572025E-3</v>
      </c>
      <c r="AO254" s="5">
        <f t="shared" si="187"/>
        <v>64646.269855448852</v>
      </c>
      <c r="AP254" s="108">
        <v>12.666666666666666</v>
      </c>
      <c r="AQ254" s="77">
        <f t="shared" si="188"/>
        <v>1.4345577409490737E-3</v>
      </c>
      <c r="AR254" s="32">
        <f t="shared" si="189"/>
        <v>122939.96589844844</v>
      </c>
      <c r="AS254" s="36">
        <v>114.16666666666667</v>
      </c>
      <c r="AT254" s="81">
        <f t="shared" si="190"/>
        <v>2.0508889930135033E-3</v>
      </c>
      <c r="AU254" s="6">
        <f t="shared" si="191"/>
        <v>234343.1788079094</v>
      </c>
      <c r="AV254" s="110">
        <v>79.694444444444443</v>
      </c>
      <c r="AW254" s="77">
        <f t="shared" si="192"/>
        <v>2.1212977107138457E-3</v>
      </c>
      <c r="AX254" s="73">
        <f t="shared" si="193"/>
        <v>242388.37422213939</v>
      </c>
      <c r="AY254" s="86">
        <v>121</v>
      </c>
      <c r="AZ254" s="77">
        <f t="shared" si="194"/>
        <v>1.3054971138803475E-3</v>
      </c>
      <c r="BA254" s="73">
        <f t="shared" si="195"/>
        <v>111879.61702732912</v>
      </c>
      <c r="BB254" s="46">
        <f t="shared" si="196"/>
        <v>776197.40581127524</v>
      </c>
      <c r="BC254" s="67">
        <f t="shared" si="197"/>
        <v>41.149202449836999</v>
      </c>
      <c r="BD254" s="93">
        <f t="shared" si="198"/>
        <v>4369907.7257481143</v>
      </c>
      <c r="BE254" s="1">
        <v>2312641</v>
      </c>
      <c r="BF254" s="1">
        <f t="shared" si="199"/>
        <v>0</v>
      </c>
      <c r="BG254" s="1">
        <f t="shared" si="200"/>
        <v>2057266.7257481143</v>
      </c>
      <c r="BH254" s="87">
        <f t="shared" si="201"/>
        <v>1.4863578574529311E-3</v>
      </c>
      <c r="BI254" s="1">
        <f t="shared" si="202"/>
        <v>-742.36279298897023</v>
      </c>
      <c r="BJ254" s="93">
        <f t="shared" si="203"/>
        <v>4369165.362955125</v>
      </c>
      <c r="BK254" s="91">
        <v>8</v>
      </c>
      <c r="BL254" s="5">
        <f t="shared" si="204"/>
        <v>0</v>
      </c>
      <c r="BM254" s="139">
        <v>976</v>
      </c>
      <c r="BN254" s="32">
        <f t="shared" si="205"/>
        <v>0</v>
      </c>
      <c r="BO254" s="46">
        <f t="shared" si="206"/>
        <v>4369165.362955125</v>
      </c>
      <c r="BP254" s="5">
        <f t="shared" si="207"/>
        <v>4369165.362955125</v>
      </c>
      <c r="BQ254" s="96">
        <f t="shared" si="208"/>
        <v>1.5514921198046209E-3</v>
      </c>
      <c r="BR254" s="67">
        <f t="shared" si="209"/>
        <v>9136.6867824183428</v>
      </c>
      <c r="BS254" s="97">
        <f t="shared" si="211"/>
        <v>4378302</v>
      </c>
      <c r="BT254" s="99">
        <f t="shared" si="210"/>
        <v>232.11058686317128</v>
      </c>
    </row>
    <row r="255" spans="1:72" ht="15.6" x14ac:dyDescent="0.3">
      <c r="A255" s="3" t="s">
        <v>553</v>
      </c>
      <c r="B255" s="13" t="s">
        <v>256</v>
      </c>
      <c r="C255" s="36">
        <v>30287</v>
      </c>
      <c r="D255" s="25">
        <v>0</v>
      </c>
      <c r="E255" s="28">
        <v>0</v>
      </c>
      <c r="F255" s="4">
        <v>0</v>
      </c>
      <c r="G255" s="28">
        <v>0</v>
      </c>
      <c r="H255" s="28">
        <v>0</v>
      </c>
      <c r="I255" s="4">
        <v>0</v>
      </c>
      <c r="J255" s="28">
        <f t="shared" si="163"/>
        <v>0</v>
      </c>
      <c r="K255" s="49">
        <f t="shared" si="164"/>
        <v>0</v>
      </c>
      <c r="L255" s="39">
        <v>13068</v>
      </c>
      <c r="M255" s="40">
        <f t="shared" si="165"/>
        <v>4.2051527601865866E-3</v>
      </c>
      <c r="N255" s="1">
        <f t="shared" si="166"/>
        <v>480498.3929174029</v>
      </c>
      <c r="O255" s="43">
        <v>278</v>
      </c>
      <c r="P255" s="43">
        <v>1478</v>
      </c>
      <c r="Q255" s="43">
        <f t="shared" si="167"/>
        <v>1017</v>
      </c>
      <c r="R255" s="44">
        <f t="shared" si="168"/>
        <v>1.0857461916144522E-3</v>
      </c>
      <c r="S255" s="32">
        <f t="shared" si="169"/>
        <v>124061.91402278251</v>
      </c>
      <c r="T255" s="46">
        <f t="shared" si="170"/>
        <v>604560.30694018537</v>
      </c>
      <c r="U255" s="5">
        <f t="shared" si="171"/>
        <v>19.961049524224432</v>
      </c>
      <c r="V255" s="59">
        <v>131193589.88</v>
      </c>
      <c r="W255" s="58">
        <f t="shared" si="172"/>
        <v>6.9919755213576904</v>
      </c>
      <c r="X255" s="44">
        <f t="shared" si="173"/>
        <v>4.289624389279695E-3</v>
      </c>
      <c r="Y255" s="100">
        <f t="shared" si="174"/>
        <v>4331.679924720177</v>
      </c>
      <c r="Z255" s="32">
        <f t="shared" si="175"/>
        <v>2328230.118803977</v>
      </c>
      <c r="AA255" s="63">
        <v>31771214.495999999</v>
      </c>
      <c r="AB255" s="58">
        <f t="shared" si="176"/>
        <v>28.872121621774593</v>
      </c>
      <c r="AC255" s="58">
        <f t="shared" si="177"/>
        <v>4.9523359196795309E-3</v>
      </c>
      <c r="AD255" s="105">
        <f t="shared" si="178"/>
        <v>1049.0050020140654</v>
      </c>
      <c r="AE255" s="5">
        <f t="shared" si="179"/>
        <v>1584446.2521521407</v>
      </c>
      <c r="AF255" s="46">
        <f t="shared" si="180"/>
        <v>3912676.3709561178</v>
      </c>
      <c r="AG255" s="67">
        <f t="shared" si="181"/>
        <v>129.18665998468379</v>
      </c>
      <c r="AH255" s="70">
        <v>2354.2175000000002</v>
      </c>
      <c r="AI255" s="40">
        <f t="shared" si="182"/>
        <v>2.5070498101049323E-3</v>
      </c>
      <c r="AJ255" s="5">
        <f t="shared" si="183"/>
        <v>429702.63149687136</v>
      </c>
      <c r="AK255" s="46">
        <f t="shared" si="184"/>
        <v>429702.63149687136</v>
      </c>
      <c r="AL255" s="5">
        <f t="shared" si="185"/>
        <v>14.187692128532749</v>
      </c>
      <c r="AM255" s="74">
        <v>4171.7222222222226</v>
      </c>
      <c r="AN255" s="44">
        <f t="shared" si="186"/>
        <v>4.6409125510816522E-3</v>
      </c>
      <c r="AO255" s="5">
        <f t="shared" si="187"/>
        <v>132569.21006937968</v>
      </c>
      <c r="AP255" s="108">
        <v>35.333333333333336</v>
      </c>
      <c r="AQ255" s="77">
        <f t="shared" si="188"/>
        <v>4.0016610668579429E-3</v>
      </c>
      <c r="AR255" s="32">
        <f t="shared" si="189"/>
        <v>342937.79961146147</v>
      </c>
      <c r="AS255" s="36">
        <v>250.58333333333334</v>
      </c>
      <c r="AT255" s="81">
        <f t="shared" si="190"/>
        <v>4.5014767897748938E-3</v>
      </c>
      <c r="AU255" s="6">
        <f t="shared" si="191"/>
        <v>514357.61947108293</v>
      </c>
      <c r="AV255" s="110">
        <v>132.27777777777777</v>
      </c>
      <c r="AW255" s="77">
        <f t="shared" si="192"/>
        <v>3.5209549314811203E-3</v>
      </c>
      <c r="AX255" s="73">
        <f t="shared" si="193"/>
        <v>402319.0791376186</v>
      </c>
      <c r="AY255" s="86">
        <v>486</v>
      </c>
      <c r="AZ255" s="77">
        <f t="shared" si="194"/>
        <v>5.2435669202136265E-3</v>
      </c>
      <c r="BA255" s="73">
        <f t="shared" si="195"/>
        <v>449367.71797753673</v>
      </c>
      <c r="BB255" s="46">
        <f t="shared" si="196"/>
        <v>1841551.4262670795</v>
      </c>
      <c r="BC255" s="67">
        <f t="shared" si="197"/>
        <v>60.803362045335611</v>
      </c>
      <c r="BD255" s="93">
        <f t="shared" si="198"/>
        <v>6788490.735660255</v>
      </c>
      <c r="BE255" s="1">
        <v>3838056</v>
      </c>
      <c r="BF255" s="1">
        <f t="shared" si="199"/>
        <v>0</v>
      </c>
      <c r="BG255" s="1">
        <f t="shared" si="200"/>
        <v>2950434.735660255</v>
      </c>
      <c r="BH255" s="87">
        <f t="shared" si="201"/>
        <v>2.1316642112392857E-3</v>
      </c>
      <c r="BI255" s="1">
        <f t="shared" si="202"/>
        <v>-1064.6616423059741</v>
      </c>
      <c r="BJ255" s="93">
        <f t="shared" si="203"/>
        <v>6787426.0740179494</v>
      </c>
      <c r="BK255" s="91">
        <v>8</v>
      </c>
      <c r="BL255" s="5">
        <f t="shared" si="204"/>
        <v>0</v>
      </c>
      <c r="BM255" s="139">
        <v>944.58</v>
      </c>
      <c r="BN255" s="32">
        <f t="shared" si="205"/>
        <v>0</v>
      </c>
      <c r="BO255" s="46">
        <f t="shared" si="206"/>
        <v>6787426.0740179494</v>
      </c>
      <c r="BP255" s="5">
        <f t="shared" si="207"/>
        <v>6787426.0740179494</v>
      </c>
      <c r="BQ255" s="96">
        <f t="shared" si="208"/>
        <v>2.41021732820677E-3</v>
      </c>
      <c r="BR255" s="67">
        <f t="shared" si="209"/>
        <v>14193.691688331359</v>
      </c>
      <c r="BS255" s="97">
        <f t="shared" si="211"/>
        <v>6801620</v>
      </c>
      <c r="BT255" s="99">
        <f t="shared" si="210"/>
        <v>224.57225872486546</v>
      </c>
    </row>
    <row r="256" spans="1:72" ht="15.6" x14ac:dyDescent="0.3">
      <c r="A256" s="3" t="s">
        <v>391</v>
      </c>
      <c r="B256" s="13" t="s">
        <v>92</v>
      </c>
      <c r="C256" s="36">
        <v>16144</v>
      </c>
      <c r="D256" s="25">
        <v>0</v>
      </c>
      <c r="E256" s="28">
        <v>0</v>
      </c>
      <c r="F256" s="4">
        <v>0</v>
      </c>
      <c r="G256" s="28">
        <v>0</v>
      </c>
      <c r="H256" s="28">
        <v>0</v>
      </c>
      <c r="I256" s="4">
        <v>0</v>
      </c>
      <c r="J256" s="28">
        <f t="shared" si="163"/>
        <v>0</v>
      </c>
      <c r="K256" s="49">
        <f t="shared" si="164"/>
        <v>0</v>
      </c>
      <c r="L256" s="39">
        <v>7594</v>
      </c>
      <c r="M256" s="40">
        <f t="shared" si="165"/>
        <v>2.4436738644671671E-3</v>
      </c>
      <c r="N256" s="1">
        <f t="shared" si="166"/>
        <v>279224.42575870507</v>
      </c>
      <c r="O256" s="43">
        <v>1363</v>
      </c>
      <c r="P256" s="43">
        <v>850</v>
      </c>
      <c r="Q256" s="43">
        <f t="shared" si="167"/>
        <v>1788</v>
      </c>
      <c r="R256" s="44">
        <f t="shared" si="168"/>
        <v>1.9088635109209839E-3</v>
      </c>
      <c r="S256" s="32">
        <f t="shared" si="169"/>
        <v>218114.75149728137</v>
      </c>
      <c r="T256" s="46">
        <f t="shared" si="170"/>
        <v>497339.17725598643</v>
      </c>
      <c r="U256" s="5">
        <f t="shared" si="171"/>
        <v>30.806440612982311</v>
      </c>
      <c r="V256" s="59">
        <v>83728998.799999997</v>
      </c>
      <c r="W256" s="58">
        <f t="shared" si="172"/>
        <v>3.1127654663894058</v>
      </c>
      <c r="X256" s="44">
        <f t="shared" si="173"/>
        <v>1.9097027187730765E-3</v>
      </c>
      <c r="Y256" s="100">
        <f t="shared" si="174"/>
        <v>5186.3849603567887</v>
      </c>
      <c r="Z256" s="32">
        <f t="shared" si="175"/>
        <v>1036507.3918641905</v>
      </c>
      <c r="AA256" s="63">
        <v>18359151.471000001</v>
      </c>
      <c r="AB256" s="58">
        <f t="shared" si="176"/>
        <v>14.196121014181266</v>
      </c>
      <c r="AC256" s="58">
        <f t="shared" si="177"/>
        <v>2.435011910092049E-3</v>
      </c>
      <c r="AD256" s="105">
        <f t="shared" si="178"/>
        <v>1137.2120584117938</v>
      </c>
      <c r="AE256" s="5">
        <f t="shared" si="179"/>
        <v>779055.69360909506</v>
      </c>
      <c r="AF256" s="46">
        <f t="shared" si="180"/>
        <v>1815563.0854732855</v>
      </c>
      <c r="AG256" s="67">
        <f t="shared" si="181"/>
        <v>112.4605479108824</v>
      </c>
      <c r="AH256" s="70">
        <v>1461.1141</v>
      </c>
      <c r="AI256" s="40">
        <f t="shared" si="182"/>
        <v>1.5559674613525043E-3</v>
      </c>
      <c r="AJ256" s="5">
        <f t="shared" si="183"/>
        <v>266689.28154989198</v>
      </c>
      <c r="AK256" s="46">
        <f t="shared" si="184"/>
        <v>266689.28154989198</v>
      </c>
      <c r="AL256" s="5">
        <f t="shared" si="185"/>
        <v>16.519405447837709</v>
      </c>
      <c r="AM256" s="74">
        <v>1399.1388888888889</v>
      </c>
      <c r="AN256" s="44">
        <f t="shared" si="186"/>
        <v>1.5564989431851469E-3</v>
      </c>
      <c r="AO256" s="5">
        <f t="shared" si="187"/>
        <v>44461.909829304335</v>
      </c>
      <c r="AP256" s="108">
        <v>11</v>
      </c>
      <c r="AQ256" s="77">
        <f t="shared" si="188"/>
        <v>1.2458001434557746E-3</v>
      </c>
      <c r="AR256" s="32">
        <f t="shared" si="189"/>
        <v>106763.65459602102</v>
      </c>
      <c r="AS256" s="36">
        <v>80.5</v>
      </c>
      <c r="AT256" s="81">
        <f t="shared" si="190"/>
        <v>1.4461012899642657E-3</v>
      </c>
      <c r="AU256" s="6">
        <f t="shared" si="191"/>
        <v>165237.59907185435</v>
      </c>
      <c r="AV256" s="110">
        <v>49.861111111111114</v>
      </c>
      <c r="AW256" s="77">
        <f t="shared" si="192"/>
        <v>1.327197417473459E-3</v>
      </c>
      <c r="AX256" s="73">
        <f t="shared" si="193"/>
        <v>151651.14385804819</v>
      </c>
      <c r="AY256" s="86">
        <v>121</v>
      </c>
      <c r="AZ256" s="77">
        <f t="shared" si="194"/>
        <v>1.3054971138803475E-3</v>
      </c>
      <c r="BA256" s="73">
        <f t="shared" si="195"/>
        <v>111879.61702732912</v>
      </c>
      <c r="BB256" s="46">
        <f t="shared" si="196"/>
        <v>579993.92438255704</v>
      </c>
      <c r="BC256" s="67">
        <f t="shared" si="197"/>
        <v>35.926283720425978</v>
      </c>
      <c r="BD256" s="93">
        <f t="shared" si="198"/>
        <v>3159585.4686617209</v>
      </c>
      <c r="BE256" s="1">
        <v>1767758</v>
      </c>
      <c r="BF256" s="1">
        <f t="shared" si="199"/>
        <v>0</v>
      </c>
      <c r="BG256" s="1">
        <f t="shared" si="200"/>
        <v>1391827.4686617209</v>
      </c>
      <c r="BH256" s="87">
        <f t="shared" si="201"/>
        <v>1.0055836068178668E-3</v>
      </c>
      <c r="BI256" s="1">
        <f t="shared" si="202"/>
        <v>-502.23965325582702</v>
      </c>
      <c r="BJ256" s="93">
        <f t="shared" si="203"/>
        <v>3159083.2290084651</v>
      </c>
      <c r="BK256" s="91">
        <v>6.9</v>
      </c>
      <c r="BL256" s="5">
        <f t="shared" si="204"/>
        <v>0</v>
      </c>
      <c r="BM256" s="139">
        <v>802.9</v>
      </c>
      <c r="BN256" s="32">
        <f t="shared" si="205"/>
        <v>0</v>
      </c>
      <c r="BO256" s="46">
        <f t="shared" si="206"/>
        <v>3159083.2290084651</v>
      </c>
      <c r="BP256" s="5">
        <f t="shared" si="207"/>
        <v>3159083.2290084651</v>
      </c>
      <c r="BQ256" s="96">
        <f t="shared" si="208"/>
        <v>1.1217915387616586E-3</v>
      </c>
      <c r="BR256" s="67">
        <f t="shared" si="209"/>
        <v>6606.1939947997244</v>
      </c>
      <c r="BS256" s="97">
        <f t="shared" si="211"/>
        <v>3165689</v>
      </c>
      <c r="BT256" s="99">
        <f t="shared" si="210"/>
        <v>196.09074578790882</v>
      </c>
    </row>
    <row r="257" spans="1:72" ht="15.6" x14ac:dyDescent="0.3">
      <c r="A257" s="3" t="s">
        <v>426</v>
      </c>
      <c r="B257" s="13" t="s">
        <v>127</v>
      </c>
      <c r="C257" s="36">
        <v>22861</v>
      </c>
      <c r="D257" s="25">
        <v>0</v>
      </c>
      <c r="E257" s="28">
        <v>0</v>
      </c>
      <c r="F257" s="4">
        <v>0</v>
      </c>
      <c r="G257" s="28">
        <v>0</v>
      </c>
      <c r="H257" s="28">
        <v>0</v>
      </c>
      <c r="I257" s="4">
        <v>0</v>
      </c>
      <c r="J257" s="28">
        <f t="shared" si="163"/>
        <v>0</v>
      </c>
      <c r="K257" s="49">
        <f t="shared" si="164"/>
        <v>0</v>
      </c>
      <c r="L257" s="39">
        <v>5261</v>
      </c>
      <c r="M257" s="40">
        <f t="shared" si="165"/>
        <v>1.6929376087650469E-3</v>
      </c>
      <c r="N257" s="1">
        <f t="shared" si="166"/>
        <v>193442.15221445184</v>
      </c>
      <c r="O257" s="43">
        <v>1058</v>
      </c>
      <c r="P257" s="43">
        <v>1619</v>
      </c>
      <c r="Q257" s="43">
        <f t="shared" si="167"/>
        <v>1867.5</v>
      </c>
      <c r="R257" s="44">
        <f t="shared" si="168"/>
        <v>1.9937374757522022E-3</v>
      </c>
      <c r="S257" s="32">
        <f t="shared" si="169"/>
        <v>227812.80672325109</v>
      </c>
      <c r="T257" s="46">
        <f t="shared" si="170"/>
        <v>421254.95893770293</v>
      </c>
      <c r="U257" s="5">
        <f t="shared" si="171"/>
        <v>18.426794931879748</v>
      </c>
      <c r="V257" s="59">
        <v>146333088.62</v>
      </c>
      <c r="W257" s="58">
        <f t="shared" si="172"/>
        <v>3.5714774144975605</v>
      </c>
      <c r="X257" s="44">
        <f t="shared" si="173"/>
        <v>2.1911256090918711E-3</v>
      </c>
      <c r="Y257" s="100">
        <f t="shared" si="174"/>
        <v>6400.9924596474348</v>
      </c>
      <c r="Z257" s="32">
        <f t="shared" si="175"/>
        <v>1189252.0589727035</v>
      </c>
      <c r="AA257" s="63">
        <v>40854688.307999998</v>
      </c>
      <c r="AB257" s="58">
        <f t="shared" si="176"/>
        <v>12.792297350550626</v>
      </c>
      <c r="AC257" s="58">
        <f t="shared" si="177"/>
        <v>2.1942188556235143E-3</v>
      </c>
      <c r="AD257" s="105">
        <f t="shared" si="178"/>
        <v>1787.0910418616859</v>
      </c>
      <c r="AE257" s="5">
        <f t="shared" si="179"/>
        <v>702016.56320987432</v>
      </c>
      <c r="AF257" s="46">
        <f t="shared" si="180"/>
        <v>1891268.6221825778</v>
      </c>
      <c r="AG257" s="67">
        <f t="shared" si="181"/>
        <v>82.729041694701806</v>
      </c>
      <c r="AH257" s="70">
        <v>2332.0529000000001</v>
      </c>
      <c r="AI257" s="40">
        <f t="shared" si="182"/>
        <v>2.4834463171307056E-3</v>
      </c>
      <c r="AJ257" s="5">
        <f t="shared" si="183"/>
        <v>425657.04652178916</v>
      </c>
      <c r="AK257" s="46">
        <f t="shared" si="184"/>
        <v>425657.04652178916</v>
      </c>
      <c r="AL257" s="5">
        <f t="shared" si="185"/>
        <v>18.619353769379693</v>
      </c>
      <c r="AM257" s="74">
        <v>1193.6666666666667</v>
      </c>
      <c r="AN257" s="44">
        <f t="shared" si="186"/>
        <v>1.3279174211628607E-3</v>
      </c>
      <c r="AO257" s="5">
        <f t="shared" si="187"/>
        <v>37932.402652124641</v>
      </c>
      <c r="AP257" s="108">
        <v>9.3333333333333339</v>
      </c>
      <c r="AQ257" s="77">
        <f t="shared" si="188"/>
        <v>1.0570425459624755E-3</v>
      </c>
      <c r="AR257" s="32">
        <f t="shared" si="189"/>
        <v>90587.3432935936</v>
      </c>
      <c r="AS257" s="36">
        <v>67.166666666666671</v>
      </c>
      <c r="AT257" s="81">
        <f t="shared" si="190"/>
        <v>1.2065814075685282E-3</v>
      </c>
      <c r="AU257" s="6">
        <f t="shared" si="191"/>
        <v>137869.05264173355</v>
      </c>
      <c r="AV257" s="110">
        <v>62.333333333333336</v>
      </c>
      <c r="AW257" s="77">
        <f t="shared" si="192"/>
        <v>1.6591816182787975E-3</v>
      </c>
      <c r="AX257" s="73">
        <f t="shared" si="193"/>
        <v>189585.05115178836</v>
      </c>
      <c r="AY257" s="86">
        <v>286</v>
      </c>
      <c r="AZ257" s="77">
        <f t="shared" si="194"/>
        <v>3.0857204509899122E-3</v>
      </c>
      <c r="BA257" s="73">
        <f t="shared" si="195"/>
        <v>264442.73115550517</v>
      </c>
      <c r="BB257" s="46">
        <f t="shared" si="196"/>
        <v>720416.5808947453</v>
      </c>
      <c r="BC257" s="67">
        <f t="shared" si="197"/>
        <v>31.512907610985753</v>
      </c>
      <c r="BD257" s="93">
        <f t="shared" si="198"/>
        <v>3458597.2085368154</v>
      </c>
      <c r="BE257" s="1">
        <v>2287553</v>
      </c>
      <c r="BF257" s="1">
        <f t="shared" si="199"/>
        <v>0</v>
      </c>
      <c r="BG257" s="1">
        <f t="shared" si="200"/>
        <v>1171044.2085368154</v>
      </c>
      <c r="BH257" s="87">
        <f t="shared" si="201"/>
        <v>8.4606956356156858E-4</v>
      </c>
      <c r="BI257" s="1">
        <f t="shared" si="202"/>
        <v>-422.57021828164625</v>
      </c>
      <c r="BJ257" s="93">
        <f t="shared" si="203"/>
        <v>3458174.6383185335</v>
      </c>
      <c r="BK257" s="91">
        <v>6.7</v>
      </c>
      <c r="BL257" s="5">
        <f t="shared" si="204"/>
        <v>0</v>
      </c>
      <c r="BM257" s="139">
        <v>614</v>
      </c>
      <c r="BN257" s="32">
        <f t="shared" si="205"/>
        <v>0</v>
      </c>
      <c r="BO257" s="46">
        <f t="shared" si="206"/>
        <v>3458174.6383185335</v>
      </c>
      <c r="BP257" s="5">
        <f t="shared" si="207"/>
        <v>3458174.6383185335</v>
      </c>
      <c r="BQ257" s="96">
        <f t="shared" si="208"/>
        <v>1.2279990008504757E-3</v>
      </c>
      <c r="BR257" s="67">
        <f t="shared" si="209"/>
        <v>7231.6462949914212</v>
      </c>
      <c r="BS257" s="97">
        <f t="shared" si="211"/>
        <v>3465406</v>
      </c>
      <c r="BT257" s="99">
        <f t="shared" si="210"/>
        <v>151.5859323739119</v>
      </c>
    </row>
    <row r="258" spans="1:72" ht="15.6" x14ac:dyDescent="0.3">
      <c r="A258" s="3" t="s">
        <v>566</v>
      </c>
      <c r="B258" s="13" t="s">
        <v>269</v>
      </c>
      <c r="C258" s="36">
        <v>18881</v>
      </c>
      <c r="D258" s="25">
        <v>0</v>
      </c>
      <c r="E258" s="28">
        <v>0</v>
      </c>
      <c r="F258" s="4">
        <v>0</v>
      </c>
      <c r="G258" s="28">
        <v>0</v>
      </c>
      <c r="H258" s="28">
        <v>0</v>
      </c>
      <c r="I258" s="4">
        <v>0</v>
      </c>
      <c r="J258" s="28">
        <f t="shared" si="163"/>
        <v>0</v>
      </c>
      <c r="K258" s="49">
        <f t="shared" si="164"/>
        <v>0</v>
      </c>
      <c r="L258" s="39">
        <v>10381</v>
      </c>
      <c r="M258" s="40">
        <f t="shared" si="165"/>
        <v>3.3405028163067765E-3</v>
      </c>
      <c r="N258" s="1">
        <f t="shared" si="166"/>
        <v>381699.86355031829</v>
      </c>
      <c r="O258" s="43">
        <v>1953</v>
      </c>
      <c r="P258" s="43">
        <v>1592</v>
      </c>
      <c r="Q258" s="43">
        <f t="shared" si="167"/>
        <v>2749</v>
      </c>
      <c r="R258" s="44">
        <f t="shared" si="168"/>
        <v>2.9348242681889176E-3</v>
      </c>
      <c r="S258" s="32">
        <f t="shared" si="169"/>
        <v>335345.33102126757</v>
      </c>
      <c r="T258" s="46">
        <f t="shared" si="170"/>
        <v>717045.19457158586</v>
      </c>
      <c r="U258" s="5">
        <f t="shared" si="171"/>
        <v>37.977077197795978</v>
      </c>
      <c r="V258" s="59">
        <v>79643020.730000004</v>
      </c>
      <c r="W258" s="58">
        <f t="shared" si="172"/>
        <v>4.4761255629486216</v>
      </c>
      <c r="X258" s="44">
        <f t="shared" si="173"/>
        <v>2.7461333818534755E-3</v>
      </c>
      <c r="Y258" s="100">
        <f t="shared" si="174"/>
        <v>4218.1569159472492</v>
      </c>
      <c r="Z258" s="32">
        <f t="shared" si="175"/>
        <v>1490487.2477559485</v>
      </c>
      <c r="AA258" s="63">
        <v>27972028.403999999</v>
      </c>
      <c r="AB258" s="58">
        <f t="shared" si="176"/>
        <v>12.744594558935226</v>
      </c>
      <c r="AC258" s="58">
        <f t="shared" si="177"/>
        <v>2.1860365595151544E-3</v>
      </c>
      <c r="AD258" s="105">
        <f t="shared" si="178"/>
        <v>1481.4908322652402</v>
      </c>
      <c r="AE258" s="5">
        <f t="shared" si="179"/>
        <v>699398.72617031238</v>
      </c>
      <c r="AF258" s="46">
        <f t="shared" si="180"/>
        <v>2189885.9739262611</v>
      </c>
      <c r="AG258" s="67">
        <f t="shared" si="181"/>
        <v>115.98357999715381</v>
      </c>
      <c r="AH258" s="70">
        <v>3484.6165000000001</v>
      </c>
      <c r="AI258" s="40">
        <f t="shared" si="182"/>
        <v>3.7108326374319764E-3</v>
      </c>
      <c r="AJ258" s="5">
        <f t="shared" si="183"/>
        <v>636028.26833434787</v>
      </c>
      <c r="AK258" s="46">
        <f t="shared" si="184"/>
        <v>636028.26833434787</v>
      </c>
      <c r="AL258" s="5">
        <f t="shared" si="185"/>
        <v>33.686153717194422</v>
      </c>
      <c r="AM258" s="74">
        <v>2136.75</v>
      </c>
      <c r="AN258" s="44">
        <f t="shared" si="186"/>
        <v>2.3770685978802648E-3</v>
      </c>
      <c r="AO258" s="5">
        <f t="shared" si="187"/>
        <v>67901.754845233736</v>
      </c>
      <c r="AP258" s="108">
        <v>26</v>
      </c>
      <c r="AQ258" s="77">
        <f t="shared" si="188"/>
        <v>2.9446185208954674E-3</v>
      </c>
      <c r="AR258" s="32">
        <f t="shared" si="189"/>
        <v>252350.45631786788</v>
      </c>
      <c r="AS258" s="36">
        <v>111.16666666666667</v>
      </c>
      <c r="AT258" s="81">
        <f t="shared" si="190"/>
        <v>1.9969970194744623E-3</v>
      </c>
      <c r="AU258" s="6">
        <f t="shared" si="191"/>
        <v>228185.25586113223</v>
      </c>
      <c r="AV258" s="110">
        <v>43.25</v>
      </c>
      <c r="AW258" s="77">
        <f t="shared" si="192"/>
        <v>1.1512236094741925E-3</v>
      </c>
      <c r="AX258" s="73">
        <f t="shared" si="193"/>
        <v>131543.63843285851</v>
      </c>
      <c r="AY258" s="86">
        <v>127</v>
      </c>
      <c r="AZ258" s="77">
        <f t="shared" si="194"/>
        <v>1.3702325079570589E-3</v>
      </c>
      <c r="BA258" s="73">
        <f t="shared" si="195"/>
        <v>117427.36663199007</v>
      </c>
      <c r="BB258" s="46">
        <f t="shared" si="196"/>
        <v>797408.47208908247</v>
      </c>
      <c r="BC258" s="67">
        <f t="shared" si="197"/>
        <v>42.233381287489138</v>
      </c>
      <c r="BD258" s="93">
        <f t="shared" si="198"/>
        <v>4340367.9089212772</v>
      </c>
      <c r="BE258" s="1">
        <v>2111572</v>
      </c>
      <c r="BF258" s="1">
        <f t="shared" si="199"/>
        <v>0</v>
      </c>
      <c r="BG258" s="1">
        <f t="shared" si="200"/>
        <v>2228795.9089212772</v>
      </c>
      <c r="BH258" s="87">
        <f t="shared" si="201"/>
        <v>1.6102862455423272E-3</v>
      </c>
      <c r="BI258" s="1">
        <f t="shared" si="202"/>
        <v>-804.25893990362977</v>
      </c>
      <c r="BJ258" s="93">
        <f t="shared" si="203"/>
        <v>4339563.6499813739</v>
      </c>
      <c r="BK258" s="91">
        <v>7</v>
      </c>
      <c r="BL258" s="5">
        <f t="shared" si="204"/>
        <v>0</v>
      </c>
      <c r="BM258" s="139">
        <v>850.13</v>
      </c>
      <c r="BN258" s="32">
        <f t="shared" si="205"/>
        <v>0</v>
      </c>
      <c r="BO258" s="46">
        <f t="shared" si="206"/>
        <v>4339563.6499813739</v>
      </c>
      <c r="BP258" s="5">
        <f t="shared" si="207"/>
        <v>4339563.6499813739</v>
      </c>
      <c r="BQ258" s="96">
        <f t="shared" si="208"/>
        <v>1.5409805413688644E-3</v>
      </c>
      <c r="BR258" s="67">
        <f t="shared" si="209"/>
        <v>9074.7844378750633</v>
      </c>
      <c r="BS258" s="97">
        <f t="shared" si="211"/>
        <v>4348638</v>
      </c>
      <c r="BT258" s="99">
        <f t="shared" si="210"/>
        <v>230.31820348498491</v>
      </c>
    </row>
    <row r="259" spans="1:72" ht="15.6" x14ac:dyDescent="0.3">
      <c r="A259" s="3" t="s">
        <v>489</v>
      </c>
      <c r="B259" s="13" t="s">
        <v>190</v>
      </c>
      <c r="C259" s="36">
        <v>20390</v>
      </c>
      <c r="D259" s="25">
        <v>0</v>
      </c>
      <c r="E259" s="28">
        <v>0</v>
      </c>
      <c r="F259" s="4">
        <v>0</v>
      </c>
      <c r="G259" s="28">
        <v>0</v>
      </c>
      <c r="H259" s="28">
        <f>C259/($C$9+$C$59+$C$61+$C$66+$C$73+$C$79+$C$93+$C$104+$C$126+$C$139+$C$166+$C$174+$C$198+$C$213+$C$232+$C$249+$C$259+$C$261+$C$262+$C$267+$C$274)*$H$6</f>
        <v>1595775.2935410254</v>
      </c>
      <c r="I259" s="4">
        <v>0</v>
      </c>
      <c r="J259" s="28">
        <f t="shared" si="163"/>
        <v>1595775.2935410254</v>
      </c>
      <c r="K259" s="49">
        <f t="shared" si="164"/>
        <v>78.2626431359012</v>
      </c>
      <c r="L259" s="39">
        <v>12475</v>
      </c>
      <c r="M259" s="40">
        <f t="shared" si="165"/>
        <v>4.0143312429849762E-3</v>
      </c>
      <c r="N259" s="1">
        <f t="shared" si="166"/>
        <v>458694.32595994807</v>
      </c>
      <c r="O259" s="43">
        <v>3010</v>
      </c>
      <c r="P259" s="43">
        <v>2583.5</v>
      </c>
      <c r="Q259" s="43">
        <f t="shared" si="167"/>
        <v>4301.75</v>
      </c>
      <c r="R259" s="44">
        <f t="shared" si="168"/>
        <v>4.5925355750024285E-3</v>
      </c>
      <c r="S259" s="32">
        <f t="shared" si="169"/>
        <v>524762.37821780203</v>
      </c>
      <c r="T259" s="46">
        <f t="shared" si="170"/>
        <v>983456.70417775004</v>
      </c>
      <c r="U259" s="5">
        <f t="shared" si="171"/>
        <v>48.232305256387939</v>
      </c>
      <c r="V259" s="59">
        <v>79388530.360000014</v>
      </c>
      <c r="W259" s="58">
        <f t="shared" si="172"/>
        <v>5.2369290389267249</v>
      </c>
      <c r="X259" s="44">
        <f t="shared" si="173"/>
        <v>3.2128914727586233E-3</v>
      </c>
      <c r="Y259" s="100">
        <f t="shared" si="174"/>
        <v>3893.5032054928893</v>
      </c>
      <c r="Z259" s="32">
        <f t="shared" si="175"/>
        <v>1743824.1711837102</v>
      </c>
      <c r="AA259" s="63">
        <v>24850782.423</v>
      </c>
      <c r="AB259" s="58">
        <f t="shared" si="176"/>
        <v>16.729940044672855</v>
      </c>
      <c r="AC259" s="58">
        <f t="shared" si="177"/>
        <v>2.8696291911860521E-3</v>
      </c>
      <c r="AD259" s="105">
        <f t="shared" si="178"/>
        <v>1218.7730467385973</v>
      </c>
      <c r="AE259" s="5">
        <f t="shared" si="179"/>
        <v>918106.78653142415</v>
      </c>
      <c r="AF259" s="46">
        <f t="shared" si="180"/>
        <v>2661930.9577151341</v>
      </c>
      <c r="AG259" s="67">
        <f t="shared" si="181"/>
        <v>130.55080714640187</v>
      </c>
      <c r="AH259" s="70">
        <v>5225.3793999999998</v>
      </c>
      <c r="AI259" s="40">
        <f t="shared" si="182"/>
        <v>5.5646032843168587E-3</v>
      </c>
      <c r="AJ259" s="5">
        <f t="shared" si="183"/>
        <v>953760.33809516008</v>
      </c>
      <c r="AK259" s="46">
        <f t="shared" si="184"/>
        <v>953760.33809516008</v>
      </c>
      <c r="AL259" s="5">
        <f t="shared" si="185"/>
        <v>46.775887106187348</v>
      </c>
      <c r="AM259" s="74">
        <v>2773.6944444444443</v>
      </c>
      <c r="AN259" s="44">
        <f t="shared" si="186"/>
        <v>3.0856496848034798E-3</v>
      </c>
      <c r="AO259" s="5">
        <f t="shared" si="187"/>
        <v>88142.609187903799</v>
      </c>
      <c r="AP259" s="108">
        <v>12</v>
      </c>
      <c r="AQ259" s="77">
        <f t="shared" si="188"/>
        <v>1.3590547019517543E-3</v>
      </c>
      <c r="AR259" s="32">
        <f t="shared" si="189"/>
        <v>116469.44137747749</v>
      </c>
      <c r="AS259" s="36">
        <v>145.91666666666666</v>
      </c>
      <c r="AT259" s="81">
        <f t="shared" si="190"/>
        <v>2.6212457129683531E-3</v>
      </c>
      <c r="AU259" s="6">
        <f t="shared" si="191"/>
        <v>299514.52999463456</v>
      </c>
      <c r="AV259" s="110">
        <v>85.305555555555557</v>
      </c>
      <c r="AW259" s="77">
        <f t="shared" si="192"/>
        <v>2.2706536317888535E-3</v>
      </c>
      <c r="AX259" s="73">
        <f t="shared" si="193"/>
        <v>259454.40823847687</v>
      </c>
      <c r="AY259" s="86">
        <v>295</v>
      </c>
      <c r="AZ259" s="77">
        <f t="shared" si="194"/>
        <v>3.1828235421049794E-3</v>
      </c>
      <c r="BA259" s="73">
        <f t="shared" si="195"/>
        <v>272764.35556249664</v>
      </c>
      <c r="BB259" s="46">
        <f t="shared" si="196"/>
        <v>1036345.3443609894</v>
      </c>
      <c r="BC259" s="67">
        <f t="shared" si="197"/>
        <v>50.826157153555144</v>
      </c>
      <c r="BD259" s="93">
        <f t="shared" si="198"/>
        <v>7231268.6378900595</v>
      </c>
      <c r="BE259" s="1">
        <v>3010687</v>
      </c>
      <c r="BF259" s="1">
        <f t="shared" si="199"/>
        <v>0</v>
      </c>
      <c r="BG259" s="1">
        <f t="shared" si="200"/>
        <v>4220581.6378900595</v>
      </c>
      <c r="BH259" s="87">
        <f t="shared" si="201"/>
        <v>3.0493346351179625E-3</v>
      </c>
      <c r="BI259" s="1">
        <f t="shared" si="202"/>
        <v>-1522.9929758391704</v>
      </c>
      <c r="BJ259" s="93">
        <f t="shared" si="203"/>
        <v>7229745.6449142201</v>
      </c>
      <c r="BK259" s="91">
        <v>7.5</v>
      </c>
      <c r="BL259" s="5">
        <f t="shared" si="204"/>
        <v>0</v>
      </c>
      <c r="BM259" s="139">
        <v>1032</v>
      </c>
      <c r="BN259" s="32">
        <f t="shared" si="205"/>
        <v>0</v>
      </c>
      <c r="BO259" s="46">
        <f t="shared" si="206"/>
        <v>7229745.6449142201</v>
      </c>
      <c r="BP259" s="5">
        <f t="shared" si="207"/>
        <v>7229745.6449142201</v>
      </c>
      <c r="BQ259" s="96">
        <f t="shared" si="208"/>
        <v>2.567285159628186E-3</v>
      </c>
      <c r="BR259" s="67">
        <f t="shared" si="209"/>
        <v>15118.659054244816</v>
      </c>
      <c r="BS259" s="97">
        <f t="shared" si="211"/>
        <v>7244864</v>
      </c>
      <c r="BT259" s="99">
        <f t="shared" si="210"/>
        <v>355.31456596370771</v>
      </c>
    </row>
    <row r="260" spans="1:72" ht="15.6" x14ac:dyDescent="0.3">
      <c r="A260" s="2" t="s">
        <v>432</v>
      </c>
      <c r="B260" s="13" t="s">
        <v>133</v>
      </c>
      <c r="C260" s="36">
        <v>10877</v>
      </c>
      <c r="D260" s="25">
        <v>0</v>
      </c>
      <c r="E260" s="28">
        <v>0</v>
      </c>
      <c r="F260" s="4">
        <v>0</v>
      </c>
      <c r="G260" s="28">
        <v>0</v>
      </c>
      <c r="H260" s="28">
        <v>0</v>
      </c>
      <c r="I260" s="4">
        <v>0</v>
      </c>
      <c r="J260" s="28">
        <f t="shared" si="163"/>
        <v>0</v>
      </c>
      <c r="K260" s="49">
        <f t="shared" si="164"/>
        <v>0</v>
      </c>
      <c r="L260" s="39">
        <v>2880</v>
      </c>
      <c r="M260" s="40">
        <f t="shared" si="165"/>
        <v>9.2675542924222296E-4</v>
      </c>
      <c r="N260" s="1">
        <f t="shared" si="166"/>
        <v>105894.96262642488</v>
      </c>
      <c r="O260" s="43">
        <v>0</v>
      </c>
      <c r="P260" s="43">
        <v>415.5</v>
      </c>
      <c r="Q260" s="43">
        <f t="shared" si="167"/>
        <v>207.75</v>
      </c>
      <c r="R260" s="44">
        <f t="shared" si="168"/>
        <v>2.2179328545516466E-4</v>
      </c>
      <c r="S260" s="32">
        <f t="shared" si="169"/>
        <v>25343.031109373715</v>
      </c>
      <c r="T260" s="46">
        <f t="shared" si="170"/>
        <v>131237.99373579861</v>
      </c>
      <c r="U260" s="5">
        <f t="shared" si="171"/>
        <v>12.065642524206915</v>
      </c>
      <c r="V260" s="59">
        <v>53490715.07</v>
      </c>
      <c r="W260" s="58">
        <f t="shared" si="172"/>
        <v>2.21176944157834</v>
      </c>
      <c r="X260" s="44">
        <f t="shared" si="173"/>
        <v>1.3569355486267036E-3</v>
      </c>
      <c r="Y260" s="100">
        <f t="shared" si="174"/>
        <v>4917.7820235359013</v>
      </c>
      <c r="Z260" s="32">
        <f t="shared" si="175"/>
        <v>736488.30920578248</v>
      </c>
      <c r="AA260" s="63">
        <v>9462592.4489999991</v>
      </c>
      <c r="AB260" s="58">
        <f t="shared" si="176"/>
        <v>12.502824108471758</v>
      </c>
      <c r="AC260" s="58">
        <f t="shared" si="177"/>
        <v>2.1445665040120514E-3</v>
      </c>
      <c r="AD260" s="105">
        <f t="shared" si="178"/>
        <v>869.96345030798921</v>
      </c>
      <c r="AE260" s="5">
        <f t="shared" si="179"/>
        <v>686130.8309620478</v>
      </c>
      <c r="AF260" s="46">
        <f t="shared" si="180"/>
        <v>1422619.1401678303</v>
      </c>
      <c r="AG260" s="67">
        <f t="shared" si="181"/>
        <v>130.79149950977569</v>
      </c>
      <c r="AH260" s="70">
        <v>3498.4178000000002</v>
      </c>
      <c r="AI260" s="40">
        <f t="shared" si="182"/>
        <v>3.7255298973683255E-3</v>
      </c>
      <c r="AJ260" s="5">
        <f t="shared" si="183"/>
        <v>638547.34523700364</v>
      </c>
      <c r="AK260" s="46">
        <f t="shared" si="184"/>
        <v>638547.34523700364</v>
      </c>
      <c r="AL260" s="5">
        <f t="shared" si="185"/>
        <v>58.706200720511504</v>
      </c>
      <c r="AM260" s="74">
        <v>1012.4444444444445</v>
      </c>
      <c r="AN260" s="44">
        <f t="shared" si="186"/>
        <v>1.1263132776352961E-3</v>
      </c>
      <c r="AO260" s="5">
        <f t="shared" si="187"/>
        <v>32173.513261301287</v>
      </c>
      <c r="AP260" s="108">
        <v>3.6666666666666665</v>
      </c>
      <c r="AQ260" s="77">
        <f t="shared" si="188"/>
        <v>4.1526671448525819E-4</v>
      </c>
      <c r="AR260" s="32">
        <f t="shared" si="189"/>
        <v>35587.88486534034</v>
      </c>
      <c r="AS260" s="36">
        <v>44.833333333333336</v>
      </c>
      <c r="AT260" s="81">
        <f t="shared" si="190"/>
        <v>8.0538560455566772E-4</v>
      </c>
      <c r="AU260" s="6">
        <f t="shared" si="191"/>
        <v>92026.737371281211</v>
      </c>
      <c r="AV260" s="110">
        <v>31.555555555555557</v>
      </c>
      <c r="AW260" s="77">
        <f t="shared" si="192"/>
        <v>8.3994220960994387E-4</v>
      </c>
      <c r="AX260" s="73">
        <f t="shared" si="193"/>
        <v>95975.320012670039</v>
      </c>
      <c r="AY260" s="86">
        <v>31</v>
      </c>
      <c r="AZ260" s="77">
        <f t="shared" si="194"/>
        <v>3.3446620272967577E-4</v>
      </c>
      <c r="BA260" s="73">
        <f t="shared" si="195"/>
        <v>28663.372957414897</v>
      </c>
      <c r="BB260" s="46">
        <f t="shared" si="196"/>
        <v>284426.82846800779</v>
      </c>
      <c r="BC260" s="67">
        <f t="shared" si="197"/>
        <v>26.149382041740168</v>
      </c>
      <c r="BD260" s="93">
        <f t="shared" si="198"/>
        <v>2476831.3076086408</v>
      </c>
      <c r="BE260" s="1">
        <v>1314035</v>
      </c>
      <c r="BF260" s="1">
        <f t="shared" si="199"/>
        <v>0</v>
      </c>
      <c r="BG260" s="1">
        <f t="shared" si="200"/>
        <v>1162796.3076086408</v>
      </c>
      <c r="BH260" s="87">
        <f t="shared" si="201"/>
        <v>8.401105247074173E-4</v>
      </c>
      <c r="BI260" s="1">
        <f t="shared" si="202"/>
        <v>-419.59397086914345</v>
      </c>
      <c r="BJ260" s="93">
        <f t="shared" si="203"/>
        <v>2476411.7136377716</v>
      </c>
      <c r="BK260" s="91">
        <v>8.5</v>
      </c>
      <c r="BL260" s="5">
        <f t="shared" si="204"/>
        <v>0</v>
      </c>
      <c r="BM260" s="139">
        <v>850.13</v>
      </c>
      <c r="BN260" s="32">
        <f t="shared" si="205"/>
        <v>0</v>
      </c>
      <c r="BO260" s="46">
        <f t="shared" si="206"/>
        <v>2476411.7136377716</v>
      </c>
      <c r="BP260" s="5">
        <f t="shared" si="207"/>
        <v>2476411.7136377716</v>
      </c>
      <c r="BQ260" s="96">
        <f t="shared" si="208"/>
        <v>8.793746493728948E-4</v>
      </c>
      <c r="BR260" s="67">
        <f t="shared" si="209"/>
        <v>5178.6087941786545</v>
      </c>
      <c r="BS260" s="97">
        <f t="shared" si="211"/>
        <v>2481590</v>
      </c>
      <c r="BT260" s="99">
        <f t="shared" si="210"/>
        <v>228.15022524593178</v>
      </c>
    </row>
    <row r="261" spans="1:72" ht="15.6" x14ac:dyDescent="0.3">
      <c r="A261" s="3" t="s">
        <v>427</v>
      </c>
      <c r="B261" s="13" t="s">
        <v>128</v>
      </c>
      <c r="C261" s="36">
        <v>35545</v>
      </c>
      <c r="D261" s="25">
        <v>0</v>
      </c>
      <c r="E261" s="28">
        <v>0</v>
      </c>
      <c r="F261" s="4">
        <v>0</v>
      </c>
      <c r="G261" s="28">
        <v>0</v>
      </c>
      <c r="H261" s="28">
        <f>C261/($C$9+$C$59+$C$61+$C$66+$C$73+$C$79+$C$93+$C$104+$C$126+$C$139+$C$166+$C$174+$C$198+$C$213+$C$232+$C$249+$C$259+$C$261+$C$262+$C$267+$C$274)*$H$6</f>
        <v>2781845.650265608</v>
      </c>
      <c r="I261" s="4">
        <v>0</v>
      </c>
      <c r="J261" s="28">
        <f t="shared" si="163"/>
        <v>2781845.650265608</v>
      </c>
      <c r="K261" s="49">
        <f t="shared" si="164"/>
        <v>78.2626431359012</v>
      </c>
      <c r="L261" s="39">
        <v>16018</v>
      </c>
      <c r="M261" s="40">
        <f t="shared" si="165"/>
        <v>5.1544334950006697E-3</v>
      </c>
      <c r="N261" s="1">
        <f t="shared" si="166"/>
        <v>588967.19144099788</v>
      </c>
      <c r="O261" s="43">
        <v>3340</v>
      </c>
      <c r="P261" s="43">
        <v>3163</v>
      </c>
      <c r="Q261" s="43">
        <f t="shared" si="167"/>
        <v>4921.5</v>
      </c>
      <c r="R261" s="44">
        <f t="shared" si="168"/>
        <v>5.2541788417212656E-3</v>
      </c>
      <c r="S261" s="32">
        <f t="shared" si="169"/>
        <v>600364.51313974848</v>
      </c>
      <c r="T261" s="46">
        <f t="shared" si="170"/>
        <v>1189331.7045807464</v>
      </c>
      <c r="U261" s="5">
        <f t="shared" si="171"/>
        <v>33.459887595463393</v>
      </c>
      <c r="V261" s="59">
        <v>146048214.09999996</v>
      </c>
      <c r="W261" s="58">
        <f t="shared" si="172"/>
        <v>8.6508899323815847</v>
      </c>
      <c r="X261" s="44">
        <f t="shared" si="173"/>
        <v>5.3073796281987613E-3</v>
      </c>
      <c r="Y261" s="100">
        <f t="shared" si="174"/>
        <v>4108.8258292305518</v>
      </c>
      <c r="Z261" s="32">
        <f t="shared" si="175"/>
        <v>2880625.4303244338</v>
      </c>
      <c r="AA261" s="63">
        <v>42490137.762000002</v>
      </c>
      <c r="AB261" s="58">
        <f t="shared" si="176"/>
        <v>29.735065395102872</v>
      </c>
      <c r="AC261" s="58">
        <f t="shared" si="177"/>
        <v>5.1003537031074865E-3</v>
      </c>
      <c r="AD261" s="105">
        <f t="shared" si="178"/>
        <v>1195.3900059642706</v>
      </c>
      <c r="AE261" s="5">
        <f t="shared" si="179"/>
        <v>1631802.9391798389</v>
      </c>
      <c r="AF261" s="46">
        <f t="shared" si="180"/>
        <v>4512428.3695042729</v>
      </c>
      <c r="AG261" s="67">
        <f t="shared" si="181"/>
        <v>126.94973609521094</v>
      </c>
      <c r="AH261" s="70">
        <v>5236.6153999999997</v>
      </c>
      <c r="AI261" s="40">
        <f t="shared" si="182"/>
        <v>5.5765687087801202E-3</v>
      </c>
      <c r="AJ261" s="5">
        <f t="shared" si="183"/>
        <v>955811.18461528781</v>
      </c>
      <c r="AK261" s="46">
        <f t="shared" si="184"/>
        <v>955811.18461528781</v>
      </c>
      <c r="AL261" s="5">
        <f t="shared" si="185"/>
        <v>26.890172587291822</v>
      </c>
      <c r="AM261" s="74">
        <v>5235.0277777777774</v>
      </c>
      <c r="AN261" s="44">
        <f t="shared" si="186"/>
        <v>5.8238072491337122E-3</v>
      </c>
      <c r="AO261" s="5">
        <f t="shared" si="187"/>
        <v>166358.99041752913</v>
      </c>
      <c r="AP261" s="108">
        <v>68</v>
      </c>
      <c r="AQ261" s="77">
        <f t="shared" si="188"/>
        <v>7.7013099777266071E-3</v>
      </c>
      <c r="AR261" s="32">
        <f t="shared" si="189"/>
        <v>659993.50113903906</v>
      </c>
      <c r="AS261" s="36">
        <v>334.58333333333331</v>
      </c>
      <c r="AT261" s="81">
        <f t="shared" si="190"/>
        <v>6.0104520488680402E-3</v>
      </c>
      <c r="AU261" s="6">
        <f t="shared" si="191"/>
        <v>686779.46198084392</v>
      </c>
      <c r="AV261" s="110">
        <v>271.97222222222223</v>
      </c>
      <c r="AW261" s="77">
        <f t="shared" si="192"/>
        <v>7.2393258576504936E-3</v>
      </c>
      <c r="AX261" s="73">
        <f t="shared" si="193"/>
        <v>827195.73789089127</v>
      </c>
      <c r="AY261" s="86">
        <v>505</v>
      </c>
      <c r="AZ261" s="77">
        <f t="shared" si="194"/>
        <v>5.4485623347898795E-3</v>
      </c>
      <c r="BA261" s="73">
        <f t="shared" si="195"/>
        <v>466935.59172562975</v>
      </c>
      <c r="BB261" s="46">
        <f t="shared" si="196"/>
        <v>2807263.2831539335</v>
      </c>
      <c r="BC261" s="67">
        <f t="shared" si="197"/>
        <v>78.977726351214898</v>
      </c>
      <c r="BD261" s="93">
        <f t="shared" si="198"/>
        <v>12246680.192119848</v>
      </c>
      <c r="BE261" s="1">
        <v>5707146</v>
      </c>
      <c r="BF261" s="1">
        <f t="shared" si="199"/>
        <v>0</v>
      </c>
      <c r="BG261" s="1">
        <f t="shared" si="200"/>
        <v>6539534.192119848</v>
      </c>
      <c r="BH261" s="87">
        <f t="shared" si="201"/>
        <v>4.7247582964745532E-3</v>
      </c>
      <c r="BI261" s="1">
        <f t="shared" si="202"/>
        <v>-2359.7848577187146</v>
      </c>
      <c r="BJ261" s="93">
        <f t="shared" si="203"/>
        <v>12244320.40726213</v>
      </c>
      <c r="BK261" s="91">
        <v>7.6</v>
      </c>
      <c r="BL261" s="5">
        <f t="shared" si="204"/>
        <v>0</v>
      </c>
      <c r="BM261" s="139">
        <v>982</v>
      </c>
      <c r="BN261" s="32">
        <f t="shared" si="205"/>
        <v>0</v>
      </c>
      <c r="BO261" s="46">
        <f t="shared" si="206"/>
        <v>12244320.40726213</v>
      </c>
      <c r="BP261" s="5">
        <f t="shared" si="207"/>
        <v>12244320.40726213</v>
      </c>
      <c r="BQ261" s="96">
        <f t="shared" si="208"/>
        <v>4.3479623786501246E-3</v>
      </c>
      <c r="BR261" s="67">
        <f t="shared" si="209"/>
        <v>25605.009454039315</v>
      </c>
      <c r="BS261" s="97">
        <f t="shared" si="211"/>
        <v>12269925</v>
      </c>
      <c r="BT261" s="99">
        <f t="shared" si="210"/>
        <v>345.19412012941342</v>
      </c>
    </row>
    <row r="262" spans="1:72" ht="15.6" x14ac:dyDescent="0.3">
      <c r="A262" s="2" t="s">
        <v>590</v>
      </c>
      <c r="B262" s="13" t="s">
        <v>293</v>
      </c>
      <c r="C262" s="36">
        <v>31224</v>
      </c>
      <c r="D262" s="25">
        <v>0</v>
      </c>
      <c r="E262" s="28">
        <v>0</v>
      </c>
      <c r="F262" s="4">
        <v>0</v>
      </c>
      <c r="G262" s="28">
        <v>0</v>
      </c>
      <c r="H262" s="28">
        <f>C262/($C$9+$C$59+$C$61+$C$66+$C$73+$C$79+$C$93+$C$104+$C$126+$C$139+$C$166+$C$174+$C$198+$C$213+$C$232+$C$249+$C$259+$C$261+$C$262+$C$267+$C$274)*$H$6</f>
        <v>2443672.7692753789</v>
      </c>
      <c r="I262" s="4">
        <v>0</v>
      </c>
      <c r="J262" s="28">
        <f t="shared" si="163"/>
        <v>2443672.7692753789</v>
      </c>
      <c r="K262" s="49">
        <f t="shared" si="164"/>
        <v>78.2626431359012</v>
      </c>
      <c r="L262" s="39">
        <v>13468</v>
      </c>
      <c r="M262" s="40">
        <f t="shared" si="165"/>
        <v>4.3338687920257846E-3</v>
      </c>
      <c r="N262" s="1">
        <f t="shared" si="166"/>
        <v>495206.0266155175</v>
      </c>
      <c r="O262" s="43">
        <v>3049</v>
      </c>
      <c r="P262" s="43">
        <v>2459</v>
      </c>
      <c r="Q262" s="43">
        <f t="shared" si="167"/>
        <v>4278.5</v>
      </c>
      <c r="R262" s="44">
        <f t="shared" si="168"/>
        <v>4.5677139437782042E-3</v>
      </c>
      <c r="S262" s="32">
        <f t="shared" si="169"/>
        <v>521926.15451964107</v>
      </c>
      <c r="T262" s="46">
        <f t="shared" si="170"/>
        <v>1017132.1811351585</v>
      </c>
      <c r="U262" s="5">
        <f t="shared" si="171"/>
        <v>32.575332472942563</v>
      </c>
      <c r="V262" s="59">
        <v>113691589.44</v>
      </c>
      <c r="W262" s="58">
        <f t="shared" si="172"/>
        <v>8.5752884694651694</v>
      </c>
      <c r="X262" s="44">
        <f t="shared" si="173"/>
        <v>5.260997618107212E-3</v>
      </c>
      <c r="Y262" s="100">
        <f t="shared" si="174"/>
        <v>3641.1603074558034</v>
      </c>
      <c r="Z262" s="32">
        <f t="shared" si="175"/>
        <v>2855451.1998869879</v>
      </c>
      <c r="AA262" s="63">
        <v>32928329.385000002</v>
      </c>
      <c r="AB262" s="58">
        <f t="shared" si="176"/>
        <v>29.607884584758747</v>
      </c>
      <c r="AC262" s="58">
        <f t="shared" si="177"/>
        <v>5.0785388152508855E-3</v>
      </c>
      <c r="AD262" s="105">
        <f t="shared" si="178"/>
        <v>1054.5839541698695</v>
      </c>
      <c r="AE262" s="5">
        <f t="shared" si="179"/>
        <v>1624823.5020281386</v>
      </c>
      <c r="AF262" s="46">
        <f t="shared" si="180"/>
        <v>4480274.7019151263</v>
      </c>
      <c r="AG262" s="67">
        <f t="shared" si="181"/>
        <v>143.48817262090463</v>
      </c>
      <c r="AH262" s="70">
        <v>6859.52</v>
      </c>
      <c r="AI262" s="40">
        <f t="shared" si="182"/>
        <v>7.3048298695473062E-3</v>
      </c>
      <c r="AJ262" s="5">
        <f t="shared" si="183"/>
        <v>1252031.2141105989</v>
      </c>
      <c r="AK262" s="46">
        <f t="shared" si="184"/>
        <v>1252031.2141105989</v>
      </c>
      <c r="AL262" s="5">
        <f t="shared" si="185"/>
        <v>40.098360687631271</v>
      </c>
      <c r="AM262" s="74">
        <v>5386.083333333333</v>
      </c>
      <c r="AN262" s="44">
        <f t="shared" si="186"/>
        <v>5.9918519046369152E-3</v>
      </c>
      <c r="AO262" s="5">
        <f t="shared" si="187"/>
        <v>171159.24187480955</v>
      </c>
      <c r="AP262" s="108">
        <v>46.666666666666664</v>
      </c>
      <c r="AQ262" s="77">
        <f t="shared" si="188"/>
        <v>5.2852127298123773E-3</v>
      </c>
      <c r="AR262" s="32">
        <f t="shared" si="189"/>
        <v>452936.71646796801</v>
      </c>
      <c r="AS262" s="36">
        <v>372</v>
      </c>
      <c r="AT262" s="81">
        <f t="shared" si="190"/>
        <v>6.6826047188410787E-3</v>
      </c>
      <c r="AU262" s="6">
        <f t="shared" si="191"/>
        <v>763582.4454003704</v>
      </c>
      <c r="AV262" s="110">
        <v>212.91666666666666</v>
      </c>
      <c r="AW262" s="77">
        <f t="shared" si="192"/>
        <v>5.6673917576234327E-3</v>
      </c>
      <c r="AX262" s="73">
        <f t="shared" si="193"/>
        <v>647579.9541347851</v>
      </c>
      <c r="AY262" s="86">
        <v>691</v>
      </c>
      <c r="AZ262" s="77">
        <f t="shared" si="194"/>
        <v>7.4553595511679342E-3</v>
      </c>
      <c r="BA262" s="73">
        <f t="shared" si="195"/>
        <v>638915.82947011909</v>
      </c>
      <c r="BB262" s="46">
        <f t="shared" si="196"/>
        <v>2674174.1873480519</v>
      </c>
      <c r="BC262" s="67">
        <f t="shared" si="197"/>
        <v>85.64483049410876</v>
      </c>
      <c r="BD262" s="93">
        <f t="shared" si="198"/>
        <v>11867285.053784315</v>
      </c>
      <c r="BE262" s="1">
        <v>5804668</v>
      </c>
      <c r="BF262" s="1">
        <f t="shared" si="199"/>
        <v>0</v>
      </c>
      <c r="BG262" s="1">
        <f t="shared" si="200"/>
        <v>6062617.0537843145</v>
      </c>
      <c r="BH262" s="87">
        <f t="shared" si="201"/>
        <v>4.3801896865578154E-3</v>
      </c>
      <c r="BI262" s="1">
        <f t="shared" si="202"/>
        <v>-2187.6897499682468</v>
      </c>
      <c r="BJ262" s="93">
        <f t="shared" si="203"/>
        <v>11865097.364034345</v>
      </c>
      <c r="BK262" s="91">
        <v>7.9</v>
      </c>
      <c r="BL262" s="5">
        <f t="shared" si="204"/>
        <v>0</v>
      </c>
      <c r="BM262" s="139">
        <v>900</v>
      </c>
      <c r="BN262" s="32">
        <f t="shared" si="205"/>
        <v>0</v>
      </c>
      <c r="BO262" s="46">
        <f t="shared" si="206"/>
        <v>11865097.364034345</v>
      </c>
      <c r="BP262" s="5">
        <f t="shared" si="207"/>
        <v>11865097.364034345</v>
      </c>
      <c r="BQ262" s="96">
        <f t="shared" si="208"/>
        <v>4.2133001458573857E-3</v>
      </c>
      <c r="BR262" s="67">
        <f t="shared" si="209"/>
        <v>24811.987931891137</v>
      </c>
      <c r="BS262" s="97">
        <f t="shared" si="211"/>
        <v>11889909</v>
      </c>
      <c r="BT262" s="99">
        <f t="shared" si="210"/>
        <v>380.79390853189852</v>
      </c>
    </row>
    <row r="263" spans="1:72" ht="15.6" x14ac:dyDescent="0.3">
      <c r="A263" s="2" t="s">
        <v>440</v>
      </c>
      <c r="B263" s="13" t="s">
        <v>141</v>
      </c>
      <c r="C263" s="36">
        <v>20490</v>
      </c>
      <c r="D263" s="25">
        <v>0</v>
      </c>
      <c r="E263" s="28">
        <v>0</v>
      </c>
      <c r="F263" s="4">
        <v>0</v>
      </c>
      <c r="G263" s="28">
        <v>0</v>
      </c>
      <c r="H263" s="28">
        <v>0</v>
      </c>
      <c r="I263" s="4">
        <v>0</v>
      </c>
      <c r="J263" s="28">
        <f t="shared" ref="J263:J306" si="212">SUM(D263:I263)</f>
        <v>0</v>
      </c>
      <c r="K263" s="49">
        <f t="shared" ref="K263:K306" si="213">J263/C263</f>
        <v>0</v>
      </c>
      <c r="L263" s="39">
        <v>8828</v>
      </c>
      <c r="M263" s="40">
        <f t="shared" ref="M263:M306" si="214">L263/$L$6</f>
        <v>2.8407628226910916E-3</v>
      </c>
      <c r="N263" s="1">
        <f t="shared" ref="N263:N306" si="215">$N$6*M263</f>
        <v>324597.4757173885</v>
      </c>
      <c r="O263" s="43">
        <v>4527</v>
      </c>
      <c r="P263" s="43">
        <v>2415.5</v>
      </c>
      <c r="Q263" s="43">
        <f t="shared" ref="Q263:Q306" si="216">O263+P263/2</f>
        <v>5734.75</v>
      </c>
      <c r="R263" s="44">
        <f t="shared" ref="R263:R306" si="217">Q263/$Q$6</f>
        <v>6.1224021360481613E-3</v>
      </c>
      <c r="S263" s="32">
        <f t="shared" ref="S263:S306" si="218">$S$6*R263</f>
        <v>699571.34851735691</v>
      </c>
      <c r="T263" s="46">
        <f t="shared" ref="T263:T306" si="219">N263+S263</f>
        <v>1024168.8242347455</v>
      </c>
      <c r="U263" s="5">
        <f t="shared" ref="U263:U306" si="220">T263/C263</f>
        <v>49.983837200329205</v>
      </c>
      <c r="V263" s="59">
        <v>78222423.709999979</v>
      </c>
      <c r="W263" s="58">
        <f t="shared" ref="W263:W306" si="221">C263*C263/V263</f>
        <v>5.3672601804887252</v>
      </c>
      <c r="X263" s="44">
        <f t="shared" ref="X263:X306" si="222">W263/$W$6</f>
        <v>3.2928505117768925E-3</v>
      </c>
      <c r="Y263" s="100">
        <f t="shared" ref="Y263:Y306" si="223">V263/C263</f>
        <v>3817.5902249877977</v>
      </c>
      <c r="Z263" s="32">
        <f t="shared" ref="Z263:Z306" si="224">$Z$6*X263</f>
        <v>1787222.6196301994</v>
      </c>
      <c r="AA263" s="63">
        <v>17832337.919999998</v>
      </c>
      <c r="AB263" s="58">
        <f t="shared" ref="AB263:AB306" si="225">C263*C263/AA263</f>
        <v>23.543749668916103</v>
      </c>
      <c r="AC263" s="58">
        <f t="shared" ref="AC263:AC306" si="226">AB263/$AB$6</f>
        <v>4.0383785679741057E-3</v>
      </c>
      <c r="AD263" s="105">
        <f t="shared" ref="AD263:AD306" si="227">AA263/C263</f>
        <v>870.29467642752547</v>
      </c>
      <c r="AE263" s="5">
        <f t="shared" ref="AE263:AE306" si="228">$AE$6*AC263</f>
        <v>1292035.4940728976</v>
      </c>
      <c r="AF263" s="46">
        <f t="shared" ref="AF263:AF306" si="229">Z263+AE263</f>
        <v>3079258.1137030972</v>
      </c>
      <c r="AG263" s="67">
        <f t="shared" ref="AG263:AG306" si="230">AF263/C263</f>
        <v>150.28102067853087</v>
      </c>
      <c r="AH263" s="70">
        <v>3172.9609999999998</v>
      </c>
      <c r="AI263" s="40">
        <f t="shared" ref="AI263:AI306" si="231">AH263/$AH$6</f>
        <v>3.3789449243837306E-3</v>
      </c>
      <c r="AJ263" s="5">
        <f t="shared" ref="AJ263:AJ306" si="232">$AJ$6*AI263</f>
        <v>579143.46968236554</v>
      </c>
      <c r="AK263" s="46">
        <f t="shared" ref="AK263:AK306" si="233">AJ263</f>
        <v>579143.46968236554</v>
      </c>
      <c r="AL263" s="5">
        <f t="shared" ref="AL263:AL306" si="234">AK263/C263</f>
        <v>28.264688613097391</v>
      </c>
      <c r="AM263" s="74">
        <v>2874.9166666666665</v>
      </c>
      <c r="AN263" s="44">
        <f t="shared" ref="AN263:AN306" si="235">AM263/$AM$6</f>
        <v>3.1982562910288699E-3</v>
      </c>
      <c r="AO263" s="5">
        <f t="shared" ref="AO263:AO306" si="236">AN263*$AO$6</f>
        <v>91359.254335077349</v>
      </c>
      <c r="AP263" s="108">
        <v>28</v>
      </c>
      <c r="AQ263" s="77">
        <f t="shared" ref="AQ263:AQ306" si="237">AP263/$AP$6</f>
        <v>3.1711276378874266E-3</v>
      </c>
      <c r="AR263" s="32">
        <f t="shared" ref="AR263:AR306" si="238">AQ263*$AR$6</f>
        <v>271762.02988078084</v>
      </c>
      <c r="AS263" s="36">
        <v>137.66666666666666</v>
      </c>
      <c r="AT263" s="81">
        <f t="shared" ref="AT263:AT306" si="239">AS263/$AS$6</f>
        <v>2.4730427857359905E-3</v>
      </c>
      <c r="AU263" s="6">
        <f t="shared" ref="AU263:AU306" si="240">AT263*$AU$6</f>
        <v>282580.24189099728</v>
      </c>
      <c r="AV263" s="110">
        <v>100.08333333333333</v>
      </c>
      <c r="AW263" s="77">
        <f t="shared" ref="AW263:AW306" si="241">AV263/$AV$6</f>
        <v>2.6640068496695665E-3</v>
      </c>
      <c r="AX263" s="73">
        <f t="shared" ref="AX263:AX306" si="242">$AX$6*AW263</f>
        <v>304400.59683595964</v>
      </c>
      <c r="AY263" s="86">
        <v>134</v>
      </c>
      <c r="AZ263" s="77">
        <f t="shared" ref="AZ263:AZ306" si="243">AY263/$AY$6</f>
        <v>1.4457571343798889E-3</v>
      </c>
      <c r="BA263" s="73">
        <f t="shared" ref="BA263:BA306" si="244">AZ263*$BA$6</f>
        <v>123899.74117076118</v>
      </c>
      <c r="BB263" s="46">
        <f t="shared" ref="BB263:BB306" si="245">BA263+AX263+AU263+AR263+AO263</f>
        <v>1074001.8641135762</v>
      </c>
      <c r="BC263" s="67">
        <f t="shared" ref="BC263:BC306" si="246">BB263/C263</f>
        <v>52.415903568256525</v>
      </c>
      <c r="BD263" s="93">
        <f t="shared" ref="BD263:BD306" si="247">J263+T263+AF263+AK263+BB263</f>
        <v>5756572.271733785</v>
      </c>
      <c r="BE263" s="1">
        <v>2869461</v>
      </c>
      <c r="BF263" s="1">
        <f t="shared" ref="BF263:BF306" si="248">IF(BD263&gt;BE263,0,BE263-BD263)</f>
        <v>0</v>
      </c>
      <c r="BG263" s="1">
        <f t="shared" ref="BG263:BG306" si="249">IF(BD263&lt;BE263,0,BD263-BE263)</f>
        <v>2887111.271733785</v>
      </c>
      <c r="BH263" s="87">
        <f t="shared" ref="BH263:BH306" si="250">BG263/$BG$6</f>
        <v>2.0859135426505933E-3</v>
      </c>
      <c r="BI263" s="1">
        <f t="shared" ref="BI263:BI306" si="251">$BI$6*BH263</f>
        <v>-1041.8114289846576</v>
      </c>
      <c r="BJ263" s="93">
        <f t="shared" ref="BJ263:BJ306" si="252">BD263+BF263+BI263</f>
        <v>5755530.4603048004</v>
      </c>
      <c r="BK263" s="91">
        <v>8</v>
      </c>
      <c r="BL263" s="5">
        <f t="shared" ref="BL263:BL306" si="253">IF(BK263&gt;=5,0,BJ263*(5-BK263)/5*-0.25)</f>
        <v>0</v>
      </c>
      <c r="BM263" s="139">
        <v>1102</v>
      </c>
      <c r="BN263" s="32">
        <f t="shared" ref="BN263:BN306" si="254">IF(BM263&gt;=441,0,BJ263*(441-BM263)/441*-0.25)</f>
        <v>0</v>
      </c>
      <c r="BO263" s="46">
        <f t="shared" ref="BO263:BO306" si="255">BJ263+BL263+BN263</f>
        <v>5755530.4603048004</v>
      </c>
      <c r="BP263" s="5">
        <f t="shared" ref="BP263:BP306" si="256">IF(BK263&lt;5,0,IF(BM263&lt;441,0,IF(BF263&lt;&gt;0,0,BO263)))</f>
        <v>5755530.4603048004</v>
      </c>
      <c r="BQ263" s="96">
        <f t="shared" ref="BQ263:BQ306" si="257">BP263/$BP$6</f>
        <v>2.0437908416491481E-3</v>
      </c>
      <c r="BR263" s="67">
        <f t="shared" ref="BR263:BR306" si="258">$BR$6*BQ263</f>
        <v>12035.817991312118</v>
      </c>
      <c r="BS263" s="97">
        <f t="shared" si="211"/>
        <v>5767566</v>
      </c>
      <c r="BT263" s="99">
        <f t="shared" ref="BT263:BT306" si="259">BS263/C263</f>
        <v>281.48199121522691</v>
      </c>
    </row>
    <row r="264" spans="1:72" ht="15.6" x14ac:dyDescent="0.3">
      <c r="A264" s="2" t="s">
        <v>428</v>
      </c>
      <c r="B264" s="13" t="s">
        <v>129</v>
      </c>
      <c r="C264" s="36">
        <v>15008</v>
      </c>
      <c r="D264" s="25">
        <v>0</v>
      </c>
      <c r="E264" s="28">
        <v>0</v>
      </c>
      <c r="F264" s="4">
        <v>0</v>
      </c>
      <c r="G264" s="28">
        <v>0</v>
      </c>
      <c r="H264" s="28">
        <v>0</v>
      </c>
      <c r="I264" s="4">
        <v>0</v>
      </c>
      <c r="J264" s="28">
        <f t="shared" si="212"/>
        <v>0</v>
      </c>
      <c r="K264" s="49">
        <f t="shared" si="213"/>
        <v>0</v>
      </c>
      <c r="L264" s="39">
        <v>3550</v>
      </c>
      <c r="M264" s="40">
        <f t="shared" si="214"/>
        <v>1.1423547825728791E-3</v>
      </c>
      <c r="N264" s="1">
        <f t="shared" si="215"/>
        <v>130530.24907076679</v>
      </c>
      <c r="O264" s="43">
        <v>0</v>
      </c>
      <c r="P264" s="43">
        <v>108</v>
      </c>
      <c r="Q264" s="43">
        <f t="shared" si="216"/>
        <v>54</v>
      </c>
      <c r="R264" s="44">
        <f t="shared" si="217"/>
        <v>5.7650240262714277E-5</v>
      </c>
      <c r="S264" s="32">
        <f t="shared" si="218"/>
        <v>6587.3582666964166</v>
      </c>
      <c r="T264" s="46">
        <f t="shared" si="219"/>
        <v>137117.60733746321</v>
      </c>
      <c r="U264" s="5">
        <f t="shared" si="220"/>
        <v>9.1363011285623141</v>
      </c>
      <c r="V264" s="59">
        <v>77463123.269999996</v>
      </c>
      <c r="W264" s="58">
        <f t="shared" si="221"/>
        <v>2.9077069770982398</v>
      </c>
      <c r="X264" s="44">
        <f t="shared" si="222"/>
        <v>1.7838979452573032E-3</v>
      </c>
      <c r="Y264" s="100">
        <f t="shared" si="223"/>
        <v>5161.4554417643922</v>
      </c>
      <c r="Z264" s="32">
        <f t="shared" si="224"/>
        <v>968225.78111973091</v>
      </c>
      <c r="AA264" s="63">
        <v>18396994.59</v>
      </c>
      <c r="AB264" s="58">
        <f t="shared" si="225"/>
        <v>12.243307617344906</v>
      </c>
      <c r="AC264" s="58">
        <f t="shared" si="226"/>
        <v>2.1000525310663487E-3</v>
      </c>
      <c r="AD264" s="105">
        <f t="shared" si="227"/>
        <v>1225.8125393123667</v>
      </c>
      <c r="AE264" s="5">
        <f t="shared" si="228"/>
        <v>671889.06732845632</v>
      </c>
      <c r="AF264" s="46">
        <f t="shared" si="229"/>
        <v>1640114.8484481871</v>
      </c>
      <c r="AG264" s="67">
        <f t="shared" si="230"/>
        <v>109.28270578679285</v>
      </c>
      <c r="AH264" s="70">
        <v>1228.2291</v>
      </c>
      <c r="AI264" s="40">
        <f t="shared" si="231"/>
        <v>1.3079639123914216E-3</v>
      </c>
      <c r="AJ264" s="5">
        <f t="shared" si="232"/>
        <v>224182.03770511175</v>
      </c>
      <c r="AK264" s="46">
        <f t="shared" si="233"/>
        <v>224182.03770511175</v>
      </c>
      <c r="AL264" s="5">
        <f t="shared" si="234"/>
        <v>14.937502512334206</v>
      </c>
      <c r="AM264" s="74">
        <v>1550.6111111111111</v>
      </c>
      <c r="AN264" s="44">
        <f t="shared" si="235"/>
        <v>1.7250071275284654E-3</v>
      </c>
      <c r="AO264" s="5">
        <f t="shared" si="236"/>
        <v>49275.40214202043</v>
      </c>
      <c r="AP264" s="108">
        <v>7</v>
      </c>
      <c r="AQ264" s="77">
        <f t="shared" si="237"/>
        <v>7.9278190947185666E-4</v>
      </c>
      <c r="AR264" s="32">
        <f t="shared" si="238"/>
        <v>67940.507470195211</v>
      </c>
      <c r="AS264" s="36">
        <v>78.75</v>
      </c>
      <c r="AT264" s="81">
        <f t="shared" si="239"/>
        <v>1.4146643053998252E-3</v>
      </c>
      <c r="AU264" s="6">
        <f t="shared" si="240"/>
        <v>161645.47735290101</v>
      </c>
      <c r="AV264" s="110">
        <v>24.388888888888889</v>
      </c>
      <c r="AW264" s="77">
        <f t="shared" si="241"/>
        <v>6.4918068665275588E-4</v>
      </c>
      <c r="AX264" s="73">
        <f t="shared" si="242"/>
        <v>74178.108249229132</v>
      </c>
      <c r="AY264" s="86">
        <v>42</v>
      </c>
      <c r="AZ264" s="77">
        <f t="shared" si="243"/>
        <v>4.5314775853698007E-4</v>
      </c>
      <c r="BA264" s="73">
        <f t="shared" si="244"/>
        <v>38834.247232626636</v>
      </c>
      <c r="BB264" s="46">
        <f t="shared" si="245"/>
        <v>391873.74244697241</v>
      </c>
      <c r="BC264" s="67">
        <f t="shared" si="246"/>
        <v>26.110990301637287</v>
      </c>
      <c r="BD264" s="93">
        <f t="shared" si="247"/>
        <v>2393288.2359377346</v>
      </c>
      <c r="BE264" s="1">
        <v>1604888</v>
      </c>
      <c r="BF264" s="1">
        <f t="shared" si="248"/>
        <v>0</v>
      </c>
      <c r="BG264" s="1">
        <f t="shared" si="249"/>
        <v>788400.2359377346</v>
      </c>
      <c r="BH264" s="87">
        <f t="shared" si="250"/>
        <v>5.6961252074772234E-4</v>
      </c>
      <c r="BI264" s="1">
        <f t="shared" si="251"/>
        <v>-284.49349509168098</v>
      </c>
      <c r="BJ264" s="93">
        <f t="shared" si="252"/>
        <v>2393003.7424426428</v>
      </c>
      <c r="BK264" s="91">
        <v>7</v>
      </c>
      <c r="BL264" s="5">
        <f t="shared" si="253"/>
        <v>0</v>
      </c>
      <c r="BM264" s="139">
        <v>567</v>
      </c>
      <c r="BN264" s="32">
        <f t="shared" si="254"/>
        <v>0</v>
      </c>
      <c r="BO264" s="46">
        <f t="shared" si="255"/>
        <v>2393003.7424426428</v>
      </c>
      <c r="BP264" s="5">
        <f t="shared" si="256"/>
        <v>2393003.7424426428</v>
      </c>
      <c r="BQ264" s="96">
        <f t="shared" si="257"/>
        <v>8.4975645017738356E-4</v>
      </c>
      <c r="BR264" s="67">
        <f t="shared" si="258"/>
        <v>5004.1881795623594</v>
      </c>
      <c r="BS264" s="97">
        <f t="shared" si="211"/>
        <v>2398008</v>
      </c>
      <c r="BT264" s="99">
        <f t="shared" si="259"/>
        <v>159.78198294243072</v>
      </c>
    </row>
    <row r="265" spans="1:72" ht="15.6" x14ac:dyDescent="0.3">
      <c r="A265" s="2" t="s">
        <v>364</v>
      </c>
      <c r="B265" s="13" t="s">
        <v>65</v>
      </c>
      <c r="C265" s="36">
        <v>45874</v>
      </c>
      <c r="D265" s="25">
        <v>0</v>
      </c>
      <c r="E265" s="28">
        <f>C265/($C$7+$C$147+$C$98+$C$81+$C$186+$C$208+$C$231+$C$247+$C$265)*$E$6</f>
        <v>10661121.269429646</v>
      </c>
      <c r="F265" s="4">
        <v>0</v>
      </c>
      <c r="G265" s="28">
        <v>0</v>
      </c>
      <c r="H265" s="28">
        <v>0</v>
      </c>
      <c r="I265" s="4">
        <v>0</v>
      </c>
      <c r="J265" s="28">
        <f t="shared" si="212"/>
        <v>10661121.269429646</v>
      </c>
      <c r="K265" s="49">
        <f t="shared" si="213"/>
        <v>232.40007998931085</v>
      </c>
      <c r="L265" s="39">
        <v>30569</v>
      </c>
      <c r="M265" s="40">
        <f t="shared" si="214"/>
        <v>9.8368009432310815E-3</v>
      </c>
      <c r="N265" s="1">
        <f t="shared" si="215"/>
        <v>1123994.1362941605</v>
      </c>
      <c r="O265" s="43">
        <v>9803</v>
      </c>
      <c r="P265" s="43">
        <v>7159</v>
      </c>
      <c r="Q265" s="43">
        <f t="shared" si="216"/>
        <v>13382.5</v>
      </c>
      <c r="R265" s="44">
        <f t="shared" si="217"/>
        <v>1.4287117413255071E-2</v>
      </c>
      <c r="S265" s="32">
        <f t="shared" si="218"/>
        <v>1632505.9630382371</v>
      </c>
      <c r="T265" s="46">
        <f t="shared" si="219"/>
        <v>2756500.0993323978</v>
      </c>
      <c r="U265" s="5">
        <f t="shared" si="220"/>
        <v>60.088505456955964</v>
      </c>
      <c r="V265" s="59">
        <v>149017866.64999998</v>
      </c>
      <c r="W265" s="58">
        <f t="shared" si="221"/>
        <v>14.121956804969468</v>
      </c>
      <c r="X265" s="44">
        <f t="shared" si="222"/>
        <v>8.6639162494076463E-3</v>
      </c>
      <c r="Y265" s="100">
        <f t="shared" si="223"/>
        <v>3248.4166772027725</v>
      </c>
      <c r="Z265" s="32">
        <f t="shared" si="224"/>
        <v>4702414.2274734788</v>
      </c>
      <c r="AA265" s="63">
        <v>59939271.486000001</v>
      </c>
      <c r="AB265" s="58">
        <f t="shared" si="225"/>
        <v>35.109266826700249</v>
      </c>
      <c r="AC265" s="58">
        <f t="shared" si="226"/>
        <v>6.0221720279936162E-3</v>
      </c>
      <c r="AD265" s="105">
        <f t="shared" si="227"/>
        <v>1306.6066069233118</v>
      </c>
      <c r="AE265" s="5">
        <f t="shared" si="228"/>
        <v>1926728.7305073196</v>
      </c>
      <c r="AF265" s="46">
        <f t="shared" si="229"/>
        <v>6629142.9579807986</v>
      </c>
      <c r="AG265" s="67">
        <f t="shared" si="230"/>
        <v>144.50762867813575</v>
      </c>
      <c r="AH265" s="70">
        <v>3730.5718000000002</v>
      </c>
      <c r="AI265" s="40">
        <f t="shared" si="231"/>
        <v>3.9727549908930744E-3</v>
      </c>
      <c r="AJ265" s="5">
        <f t="shared" si="232"/>
        <v>680921.16359173274</v>
      </c>
      <c r="AK265" s="46">
        <f t="shared" si="233"/>
        <v>680921.16359173274</v>
      </c>
      <c r="AL265" s="5">
        <f t="shared" si="234"/>
        <v>14.843291703181164</v>
      </c>
      <c r="AM265" s="74">
        <v>7811.2222222222226</v>
      </c>
      <c r="AN265" s="44">
        <f t="shared" si="235"/>
        <v>8.6897442637224494E-3</v>
      </c>
      <c r="AO265" s="5">
        <f t="shared" si="236"/>
        <v>248225.4341289225</v>
      </c>
      <c r="AP265" s="108">
        <v>145.33333333333334</v>
      </c>
      <c r="AQ265" s="77">
        <f t="shared" si="237"/>
        <v>1.645966250141569E-2</v>
      </c>
      <c r="AR265" s="32">
        <f t="shared" si="238"/>
        <v>1410574.3455716718</v>
      </c>
      <c r="AS265" s="36">
        <v>657.91666666666663</v>
      </c>
      <c r="AT265" s="81">
        <f t="shared" si="239"/>
        <v>1.1818809196964677E-2</v>
      </c>
      <c r="AU265" s="6">
        <f t="shared" si="240"/>
        <v>1350466.7129112734</v>
      </c>
      <c r="AV265" s="110">
        <v>691.77777777777783</v>
      </c>
      <c r="AW265" s="77">
        <f t="shared" si="241"/>
        <v>1.8413662665603913E-2</v>
      </c>
      <c r="AX265" s="73">
        <f t="shared" si="242"/>
        <v>2104022.332390436</v>
      </c>
      <c r="AY265" s="86">
        <v>751</v>
      </c>
      <c r="AZ265" s="77">
        <f t="shared" si="243"/>
        <v>8.1027134919350492E-3</v>
      </c>
      <c r="BA265" s="73">
        <f t="shared" si="244"/>
        <v>694393.32551672868</v>
      </c>
      <c r="BB265" s="46">
        <f t="shared" si="245"/>
        <v>5807682.150519032</v>
      </c>
      <c r="BC265" s="67">
        <f t="shared" si="246"/>
        <v>126.60073572217448</v>
      </c>
      <c r="BD265" s="93">
        <f t="shared" si="247"/>
        <v>26535367.640853606</v>
      </c>
      <c r="BE265" s="1">
        <v>8505600</v>
      </c>
      <c r="BF265" s="1">
        <f t="shared" si="248"/>
        <v>0</v>
      </c>
      <c r="BG265" s="1">
        <f t="shared" si="249"/>
        <v>18029767.640853606</v>
      </c>
      <c r="BH265" s="87">
        <f t="shared" si="250"/>
        <v>1.3026355049459206E-2</v>
      </c>
      <c r="BI265" s="1">
        <f t="shared" si="251"/>
        <v>-6506.0249579154552</v>
      </c>
      <c r="BJ265" s="93">
        <f t="shared" si="252"/>
        <v>26528861.615895692</v>
      </c>
      <c r="BK265" s="91">
        <v>7.5</v>
      </c>
      <c r="BL265" s="5">
        <f t="shared" si="253"/>
        <v>0</v>
      </c>
      <c r="BM265" s="139">
        <v>913</v>
      </c>
      <c r="BN265" s="32">
        <f t="shared" si="254"/>
        <v>0</v>
      </c>
      <c r="BO265" s="46">
        <f t="shared" si="255"/>
        <v>26528861.615895692</v>
      </c>
      <c r="BP265" s="5">
        <f t="shared" si="256"/>
        <v>26528861.615895692</v>
      </c>
      <c r="BQ265" s="96">
        <f t="shared" si="257"/>
        <v>9.4204078640344625E-3</v>
      </c>
      <c r="BR265" s="67">
        <f t="shared" si="258"/>
        <v>55476.476430413604</v>
      </c>
      <c r="BS265" s="97">
        <f t="shared" ref="BS265:BS306" si="260">ROUND(BJ265+BL265+BR265,0)</f>
        <v>26584338</v>
      </c>
      <c r="BT265" s="99">
        <f t="shared" si="259"/>
        <v>579.50773858830712</v>
      </c>
    </row>
    <row r="266" spans="1:72" ht="15.6" x14ac:dyDescent="0.3">
      <c r="A266" s="3" t="s">
        <v>497</v>
      </c>
      <c r="B266" s="13" t="s">
        <v>198</v>
      </c>
      <c r="C266" s="36">
        <v>12172</v>
      </c>
      <c r="D266" s="25">
        <v>0</v>
      </c>
      <c r="E266" s="28">
        <v>0</v>
      </c>
      <c r="F266" s="4">
        <v>0</v>
      </c>
      <c r="G266" s="28">
        <v>0</v>
      </c>
      <c r="H266" s="28">
        <v>0</v>
      </c>
      <c r="I266" s="4">
        <v>0</v>
      </c>
      <c r="J266" s="28">
        <f t="shared" si="212"/>
        <v>0</v>
      </c>
      <c r="K266" s="49">
        <f t="shared" si="213"/>
        <v>0</v>
      </c>
      <c r="L266" s="39">
        <v>9241</v>
      </c>
      <c r="M266" s="40">
        <f t="shared" si="214"/>
        <v>2.9736621255650633E-3</v>
      </c>
      <c r="N266" s="1">
        <f t="shared" si="215"/>
        <v>339783.1075106918</v>
      </c>
      <c r="O266" s="43">
        <v>1928</v>
      </c>
      <c r="P266" s="43">
        <v>670.5</v>
      </c>
      <c r="Q266" s="43">
        <f t="shared" si="216"/>
        <v>2263.25</v>
      </c>
      <c r="R266" s="44">
        <f t="shared" si="217"/>
        <v>2.4162390050849647E-3</v>
      </c>
      <c r="S266" s="32">
        <f t="shared" si="218"/>
        <v>276089.60365001234</v>
      </c>
      <c r="T266" s="46">
        <f t="shared" si="219"/>
        <v>615872.71116070414</v>
      </c>
      <c r="U266" s="5">
        <f t="shared" si="220"/>
        <v>50.5974951660125</v>
      </c>
      <c r="V266" s="59">
        <v>41750638.039999999</v>
      </c>
      <c r="W266" s="58">
        <f t="shared" si="221"/>
        <v>3.5486304151341299</v>
      </c>
      <c r="X266" s="44">
        <f t="shared" si="222"/>
        <v>2.1771088200753961E-3</v>
      </c>
      <c r="Y266" s="100">
        <f t="shared" si="223"/>
        <v>3430.0557048964838</v>
      </c>
      <c r="Z266" s="32">
        <f t="shared" si="224"/>
        <v>1181644.3275268839</v>
      </c>
      <c r="AA266" s="63">
        <v>16068088.097999999</v>
      </c>
      <c r="AB266" s="58">
        <f t="shared" si="225"/>
        <v>9.2206106349666594</v>
      </c>
      <c r="AC266" s="58">
        <f t="shared" si="226"/>
        <v>1.5815796929341771E-3</v>
      </c>
      <c r="AD266" s="105">
        <f t="shared" si="227"/>
        <v>1320.0861072954322</v>
      </c>
      <c r="AE266" s="5">
        <f t="shared" si="228"/>
        <v>506009.2969443904</v>
      </c>
      <c r="AF266" s="46">
        <f t="shared" si="229"/>
        <v>1687653.6244712742</v>
      </c>
      <c r="AG266" s="67">
        <f t="shared" si="230"/>
        <v>138.65047851390685</v>
      </c>
      <c r="AH266" s="70">
        <v>8213.1517000000003</v>
      </c>
      <c r="AI266" s="40">
        <f t="shared" si="231"/>
        <v>8.7463373328284244E-3</v>
      </c>
      <c r="AJ266" s="5">
        <f t="shared" si="232"/>
        <v>1499102.3124978903</v>
      </c>
      <c r="AK266" s="46">
        <f t="shared" si="233"/>
        <v>1499102.3124978903</v>
      </c>
      <c r="AL266" s="5">
        <f t="shared" si="234"/>
        <v>123.15990079673762</v>
      </c>
      <c r="AM266" s="74">
        <v>1927.3611111111111</v>
      </c>
      <c r="AN266" s="44">
        <f t="shared" si="235"/>
        <v>2.1441299047608928E-3</v>
      </c>
      <c r="AO266" s="5">
        <f t="shared" si="236"/>
        <v>61247.78362695867</v>
      </c>
      <c r="AP266" s="108">
        <v>14.333333333333334</v>
      </c>
      <c r="AQ266" s="77">
        <f t="shared" si="237"/>
        <v>1.6233153384423733E-3</v>
      </c>
      <c r="AR266" s="32">
        <f t="shared" si="238"/>
        <v>139116.27720087589</v>
      </c>
      <c r="AS266" s="36">
        <v>80.583333333333329</v>
      </c>
      <c r="AT266" s="81">
        <f t="shared" si="239"/>
        <v>1.4475982892292391E-3</v>
      </c>
      <c r="AU266" s="6">
        <f t="shared" si="240"/>
        <v>165408.65248704262</v>
      </c>
      <c r="AV266" s="110">
        <v>41.638888888888886</v>
      </c>
      <c r="AW266" s="77">
        <f t="shared" si="241"/>
        <v>1.1083392360962199E-3</v>
      </c>
      <c r="AX266" s="73">
        <f t="shared" si="242"/>
        <v>126643.49005192993</v>
      </c>
      <c r="AY266" s="86">
        <v>229</v>
      </c>
      <c r="AZ266" s="77">
        <f t="shared" si="243"/>
        <v>2.4707342072611532E-3</v>
      </c>
      <c r="BA266" s="73">
        <f t="shared" si="244"/>
        <v>211739.10991122614</v>
      </c>
      <c r="BB266" s="46">
        <f t="shared" si="245"/>
        <v>704155.31327803317</v>
      </c>
      <c r="BC266" s="67">
        <f t="shared" si="246"/>
        <v>57.850420085280412</v>
      </c>
      <c r="BD266" s="93">
        <f t="shared" si="247"/>
        <v>4506783.9614079017</v>
      </c>
      <c r="BE266" s="1">
        <v>1972719</v>
      </c>
      <c r="BF266" s="1">
        <f t="shared" si="248"/>
        <v>0</v>
      </c>
      <c r="BG266" s="1">
        <f t="shared" si="249"/>
        <v>2534064.9614079017</v>
      </c>
      <c r="BH266" s="87">
        <f t="shared" si="250"/>
        <v>1.8308405611893203E-3</v>
      </c>
      <c r="BI266" s="1">
        <f t="shared" si="251"/>
        <v>-914.414994818997</v>
      </c>
      <c r="BJ266" s="93">
        <f t="shared" si="252"/>
        <v>4505869.5464130826</v>
      </c>
      <c r="BK266" s="91">
        <v>7</v>
      </c>
      <c r="BL266" s="5">
        <f t="shared" si="253"/>
        <v>0</v>
      </c>
      <c r="BM266" s="139">
        <v>1209</v>
      </c>
      <c r="BN266" s="32">
        <f t="shared" si="254"/>
        <v>0</v>
      </c>
      <c r="BO266" s="46">
        <f t="shared" si="255"/>
        <v>4505869.5464130826</v>
      </c>
      <c r="BP266" s="5">
        <f t="shared" si="256"/>
        <v>4505869.5464130826</v>
      </c>
      <c r="BQ266" s="96">
        <f t="shared" si="257"/>
        <v>1.6000358222649676E-3</v>
      </c>
      <c r="BR266" s="67">
        <f t="shared" si="258"/>
        <v>9422.5590720532728</v>
      </c>
      <c r="BS266" s="97">
        <f t="shared" si="260"/>
        <v>4515292</v>
      </c>
      <c r="BT266" s="99">
        <f t="shared" si="259"/>
        <v>370.95727900098586</v>
      </c>
    </row>
    <row r="267" spans="1:72" ht="15.6" x14ac:dyDescent="0.3">
      <c r="A267" s="3" t="s">
        <v>392</v>
      </c>
      <c r="B267" s="13" t="s">
        <v>93</v>
      </c>
      <c r="C267" s="36">
        <v>45715</v>
      </c>
      <c r="D267" s="25">
        <v>0</v>
      </c>
      <c r="E267" s="28">
        <v>0</v>
      </c>
      <c r="F267" s="4">
        <v>0</v>
      </c>
      <c r="G267" s="28">
        <v>0</v>
      </c>
      <c r="H267" s="28">
        <f>C267/($C$9+$C$59+$C$61+$C$66+$C$73+$C$79+$C$93+$C$104+$C$126+$C$139+$C$166+$C$174+$C$198+$C$213+$C$232+$C$249+$C$259+$C$261+$C$262+$C$267+$C$274)*$H$6</f>
        <v>3577776.7309577237</v>
      </c>
      <c r="I267" s="4">
        <v>0</v>
      </c>
      <c r="J267" s="28">
        <f t="shared" si="212"/>
        <v>3577776.7309577237</v>
      </c>
      <c r="K267" s="49">
        <f t="shared" si="213"/>
        <v>78.2626431359012</v>
      </c>
      <c r="L267" s="39">
        <v>29634</v>
      </c>
      <c r="M267" s="40">
        <f t="shared" si="214"/>
        <v>9.5359272188069565E-3</v>
      </c>
      <c r="N267" s="1">
        <f t="shared" si="215"/>
        <v>1089615.0425248176</v>
      </c>
      <c r="O267" s="43">
        <v>4332</v>
      </c>
      <c r="P267" s="43">
        <v>3425</v>
      </c>
      <c r="Q267" s="43">
        <f t="shared" si="216"/>
        <v>6044.5</v>
      </c>
      <c r="R267" s="44">
        <f t="shared" si="217"/>
        <v>6.4530903197773416E-3</v>
      </c>
      <c r="S267" s="32">
        <f t="shared" si="218"/>
        <v>737357.16746382392</v>
      </c>
      <c r="T267" s="46">
        <f t="shared" si="219"/>
        <v>1826972.2099886416</v>
      </c>
      <c r="U267" s="5">
        <f t="shared" si="220"/>
        <v>39.964392649866383</v>
      </c>
      <c r="V267" s="59">
        <v>169410783.86999997</v>
      </c>
      <c r="W267" s="58">
        <f t="shared" si="221"/>
        <v>12.336057819103699</v>
      </c>
      <c r="X267" s="44">
        <f t="shared" si="222"/>
        <v>7.5682551128434684E-3</v>
      </c>
      <c r="Y267" s="100">
        <f t="shared" si="223"/>
        <v>3705.8029939844682</v>
      </c>
      <c r="Z267" s="32">
        <f t="shared" si="224"/>
        <v>4107734.8274479518</v>
      </c>
      <c r="AA267" s="63">
        <v>59868701.045999996</v>
      </c>
      <c r="AB267" s="58">
        <f t="shared" si="225"/>
        <v>34.907408854490754</v>
      </c>
      <c r="AC267" s="58">
        <f t="shared" si="226"/>
        <v>5.9875480228878449E-3</v>
      </c>
      <c r="AD267" s="105">
        <f t="shared" si="227"/>
        <v>1309.6073727660505</v>
      </c>
      <c r="AE267" s="5">
        <f t="shared" si="228"/>
        <v>1915651.1549926349</v>
      </c>
      <c r="AF267" s="46">
        <f t="shared" si="229"/>
        <v>6023385.9824405871</v>
      </c>
      <c r="AG267" s="67">
        <f t="shared" si="230"/>
        <v>131.75950962354997</v>
      </c>
      <c r="AH267" s="70">
        <v>840.52700000000004</v>
      </c>
      <c r="AI267" s="40">
        <f t="shared" si="231"/>
        <v>8.9509276680598481E-4</v>
      </c>
      <c r="AJ267" s="5">
        <f t="shared" si="232"/>
        <v>153416.86303163186</v>
      </c>
      <c r="AK267" s="46">
        <f t="shared" si="233"/>
        <v>153416.86303163186</v>
      </c>
      <c r="AL267" s="5">
        <f t="shared" si="234"/>
        <v>3.355941442231912</v>
      </c>
      <c r="AM267" s="74">
        <v>6564.9722222222226</v>
      </c>
      <c r="AN267" s="44">
        <f t="shared" si="235"/>
        <v>7.303329502937014E-3</v>
      </c>
      <c r="AO267" s="5">
        <f t="shared" si="236"/>
        <v>208622.03552081555</v>
      </c>
      <c r="AP267" s="108">
        <v>100</v>
      </c>
      <c r="AQ267" s="77">
        <f t="shared" si="237"/>
        <v>1.1325455849597951E-2</v>
      </c>
      <c r="AR267" s="32">
        <f t="shared" si="238"/>
        <v>970578.67814564565</v>
      </c>
      <c r="AS267" s="36">
        <v>482.08333333333331</v>
      </c>
      <c r="AT267" s="81">
        <f t="shared" si="239"/>
        <v>8.6601407478708869E-3</v>
      </c>
      <c r="AU267" s="6">
        <f t="shared" si="240"/>
        <v>989544.00686405529</v>
      </c>
      <c r="AV267" s="110">
        <v>347.02777777777777</v>
      </c>
      <c r="AW267" s="77">
        <f t="shared" si="241"/>
        <v>9.2371461484656945E-3</v>
      </c>
      <c r="AX267" s="73">
        <f t="shared" si="242"/>
        <v>1055475.0641886329</v>
      </c>
      <c r="AY267" s="86">
        <v>791</v>
      </c>
      <c r="AZ267" s="77">
        <f t="shared" si="243"/>
        <v>8.5342827857797926E-3</v>
      </c>
      <c r="BA267" s="73">
        <f t="shared" si="244"/>
        <v>731378.32288113504</v>
      </c>
      <c r="BB267" s="46">
        <f t="shared" si="245"/>
        <v>3955598.1076002847</v>
      </c>
      <c r="BC267" s="67">
        <f t="shared" si="246"/>
        <v>86.527356613809133</v>
      </c>
      <c r="BD267" s="93">
        <f t="shared" si="247"/>
        <v>15537149.894018868</v>
      </c>
      <c r="BE267" s="1">
        <v>7687857</v>
      </c>
      <c r="BF267" s="1">
        <f t="shared" si="248"/>
        <v>0</v>
      </c>
      <c r="BG267" s="1">
        <f t="shared" si="249"/>
        <v>7849292.894018868</v>
      </c>
      <c r="BH267" s="87">
        <f t="shared" si="250"/>
        <v>5.6710479115107499E-3</v>
      </c>
      <c r="BI267" s="1">
        <f t="shared" si="251"/>
        <v>-2832.4100724826326</v>
      </c>
      <c r="BJ267" s="93">
        <f t="shared" si="252"/>
        <v>15534317.483946385</v>
      </c>
      <c r="BK267" s="91">
        <v>7.2</v>
      </c>
      <c r="BL267" s="5">
        <f t="shared" si="253"/>
        <v>0</v>
      </c>
      <c r="BM267" s="139">
        <v>960</v>
      </c>
      <c r="BN267" s="32">
        <f t="shared" si="254"/>
        <v>0</v>
      </c>
      <c r="BO267" s="46">
        <f t="shared" si="255"/>
        <v>15534317.483946385</v>
      </c>
      <c r="BP267" s="5">
        <f t="shared" si="256"/>
        <v>15534317.483946385</v>
      </c>
      <c r="BQ267" s="96">
        <f t="shared" si="257"/>
        <v>5.5162414696487425E-3</v>
      </c>
      <c r="BR267" s="67">
        <f t="shared" si="258"/>
        <v>32484.967136484385</v>
      </c>
      <c r="BS267" s="97">
        <f t="shared" si="260"/>
        <v>15566802</v>
      </c>
      <c r="BT267" s="99">
        <f t="shared" si="259"/>
        <v>340.51847314885703</v>
      </c>
    </row>
    <row r="268" spans="1:72" ht="15.6" x14ac:dyDescent="0.3">
      <c r="A268" s="2" t="s">
        <v>456</v>
      </c>
      <c r="B268" s="13" t="s">
        <v>157</v>
      </c>
      <c r="C268" s="36">
        <v>3649</v>
      </c>
      <c r="D268" s="25">
        <v>0</v>
      </c>
      <c r="E268" s="28">
        <v>0</v>
      </c>
      <c r="F268" s="4">
        <v>0</v>
      </c>
      <c r="G268" s="28">
        <v>0</v>
      </c>
      <c r="H268" s="28">
        <v>0</v>
      </c>
      <c r="I268" s="4">
        <v>0</v>
      </c>
      <c r="J268" s="28">
        <f t="shared" si="212"/>
        <v>0</v>
      </c>
      <c r="K268" s="49">
        <f t="shared" si="213"/>
        <v>0</v>
      </c>
      <c r="L268" s="39">
        <v>985</v>
      </c>
      <c r="M268" s="40">
        <f t="shared" si="214"/>
        <v>3.1696322840402418E-4</v>
      </c>
      <c r="N268" s="1">
        <f t="shared" si="215"/>
        <v>36217.547981607124</v>
      </c>
      <c r="O268" s="43">
        <v>0</v>
      </c>
      <c r="P268" s="43">
        <v>39</v>
      </c>
      <c r="Q268" s="43">
        <f t="shared" si="216"/>
        <v>19.5</v>
      </c>
      <c r="R268" s="44">
        <f t="shared" si="217"/>
        <v>2.0818142317091268E-5</v>
      </c>
      <c r="S268" s="32">
        <f t="shared" si="218"/>
        <v>2378.768262973706</v>
      </c>
      <c r="T268" s="46">
        <f t="shared" si="219"/>
        <v>38596.316244580827</v>
      </c>
      <c r="U268" s="5">
        <f t="shared" si="220"/>
        <v>10.577231089224671</v>
      </c>
      <c r="V268" s="59">
        <v>10449679.940000001</v>
      </c>
      <c r="W268" s="58">
        <f t="shared" si="221"/>
        <v>1.2742209403975293</v>
      </c>
      <c r="X268" s="44">
        <f t="shared" si="222"/>
        <v>7.8174318639473515E-4</v>
      </c>
      <c r="Y268" s="100">
        <f t="shared" si="223"/>
        <v>2863.7105892025215</v>
      </c>
      <c r="Z268" s="32">
        <f t="shared" si="224"/>
        <v>424297.7628257185</v>
      </c>
      <c r="AA268" s="63">
        <v>2964716.7209999999</v>
      </c>
      <c r="AB268" s="58">
        <f t="shared" si="225"/>
        <v>4.4912220131132052</v>
      </c>
      <c r="AC268" s="58">
        <f t="shared" si="226"/>
        <v>7.7036389601592631E-4</v>
      </c>
      <c r="AD268" s="105">
        <f t="shared" si="227"/>
        <v>812.47375198684574</v>
      </c>
      <c r="AE268" s="5">
        <f t="shared" si="228"/>
        <v>246469.58680354257</v>
      </c>
      <c r="AF268" s="46">
        <f t="shared" si="229"/>
        <v>670767.34962926107</v>
      </c>
      <c r="AG268" s="67">
        <f t="shared" si="230"/>
        <v>183.82223886798056</v>
      </c>
      <c r="AH268" s="70">
        <v>3282.7525999999998</v>
      </c>
      <c r="AI268" s="40">
        <f t="shared" si="231"/>
        <v>3.495864032295857E-3</v>
      </c>
      <c r="AJ268" s="5">
        <f t="shared" si="232"/>
        <v>599183.13867482345</v>
      </c>
      <c r="AK268" s="46">
        <f t="shared" si="233"/>
        <v>599183.13867482345</v>
      </c>
      <c r="AL268" s="5">
        <f t="shared" si="234"/>
        <v>164.20475162368416</v>
      </c>
      <c r="AM268" s="74">
        <v>637.13888888888891</v>
      </c>
      <c r="AN268" s="44">
        <f t="shared" si="235"/>
        <v>7.0879740038193566E-4</v>
      </c>
      <c r="AO268" s="5">
        <f t="shared" si="236"/>
        <v>20247.03340854005</v>
      </c>
      <c r="AP268" s="108">
        <v>4</v>
      </c>
      <c r="AQ268" s="77">
        <f t="shared" si="237"/>
        <v>4.5301823398391809E-4</v>
      </c>
      <c r="AR268" s="32">
        <f t="shared" si="238"/>
        <v>38823.147125825832</v>
      </c>
      <c r="AS268" s="36">
        <v>16.75</v>
      </c>
      <c r="AT268" s="81">
        <f t="shared" si="239"/>
        <v>3.0089685225964533E-4</v>
      </c>
      <c r="AU268" s="6">
        <f t="shared" si="240"/>
        <v>34381.736452839257</v>
      </c>
      <c r="AV268" s="110">
        <v>5.8611111111111107</v>
      </c>
      <c r="AW268" s="77">
        <f t="shared" si="241"/>
        <v>1.560103928060723E-4</v>
      </c>
      <c r="AX268" s="73">
        <f t="shared" si="242"/>
        <v>17826.401868550507</v>
      </c>
      <c r="AY268" s="86">
        <v>0</v>
      </c>
      <c r="AZ268" s="77">
        <f t="shared" si="243"/>
        <v>0</v>
      </c>
      <c r="BA268" s="73">
        <f t="shared" si="244"/>
        <v>0</v>
      </c>
      <c r="BB268" s="46">
        <f t="shared" si="245"/>
        <v>111278.31885575566</v>
      </c>
      <c r="BC268" s="67">
        <f t="shared" si="246"/>
        <v>30.495565594890561</v>
      </c>
      <c r="BD268" s="93">
        <f t="shared" si="247"/>
        <v>1419825.1234044211</v>
      </c>
      <c r="BE268" s="1">
        <v>575380</v>
      </c>
      <c r="BF268" s="1">
        <f t="shared" si="248"/>
        <v>0</v>
      </c>
      <c r="BG268" s="1">
        <f t="shared" si="249"/>
        <v>844445.12340442115</v>
      </c>
      <c r="BH268" s="87">
        <f t="shared" si="250"/>
        <v>6.1010447923496333E-4</v>
      </c>
      <c r="BI268" s="1">
        <f t="shared" si="251"/>
        <v>-304.71724083733403</v>
      </c>
      <c r="BJ268" s="93">
        <f t="shared" si="252"/>
        <v>1419520.4061635837</v>
      </c>
      <c r="BK268" s="91">
        <v>7</v>
      </c>
      <c r="BL268" s="5">
        <f t="shared" si="253"/>
        <v>0</v>
      </c>
      <c r="BM268" s="139">
        <v>1259.45</v>
      </c>
      <c r="BN268" s="32">
        <f t="shared" si="254"/>
        <v>0</v>
      </c>
      <c r="BO268" s="46">
        <f t="shared" si="255"/>
        <v>1419520.4061635837</v>
      </c>
      <c r="BP268" s="5">
        <f t="shared" si="256"/>
        <v>1419520.4061635837</v>
      </c>
      <c r="BQ268" s="96">
        <f t="shared" si="257"/>
        <v>5.0407218338265384E-4</v>
      </c>
      <c r="BR268" s="67">
        <f t="shared" si="258"/>
        <v>2968.4647421071172</v>
      </c>
      <c r="BS268" s="97">
        <f t="shared" si="260"/>
        <v>1422489</v>
      </c>
      <c r="BT268" s="99">
        <f t="shared" si="259"/>
        <v>389.82981638805154</v>
      </c>
    </row>
    <row r="269" spans="1:72" ht="15.6" x14ac:dyDescent="0.3">
      <c r="A269" s="3" t="s">
        <v>593</v>
      </c>
      <c r="B269" s="13" t="s">
        <v>296</v>
      </c>
      <c r="C269" s="36">
        <v>4193</v>
      </c>
      <c r="D269" s="25">
        <v>0</v>
      </c>
      <c r="E269" s="28">
        <v>0</v>
      </c>
      <c r="F269" s="4">
        <v>0</v>
      </c>
      <c r="G269" s="28">
        <v>0</v>
      </c>
      <c r="H269" s="28">
        <v>0</v>
      </c>
      <c r="I269" s="4">
        <v>0</v>
      </c>
      <c r="J269" s="28">
        <f t="shared" si="212"/>
        <v>0</v>
      </c>
      <c r="K269" s="49">
        <f t="shared" si="213"/>
        <v>0</v>
      </c>
      <c r="L269" s="39">
        <v>1208</v>
      </c>
      <c r="M269" s="40">
        <f t="shared" si="214"/>
        <v>3.8872241615437684E-4</v>
      </c>
      <c r="N269" s="1">
        <f t="shared" si="215"/>
        <v>44417.053768305988</v>
      </c>
      <c r="O269" s="43">
        <v>299</v>
      </c>
      <c r="P269" s="43">
        <v>507</v>
      </c>
      <c r="Q269" s="43">
        <f t="shared" si="216"/>
        <v>552.5</v>
      </c>
      <c r="R269" s="44">
        <f t="shared" si="217"/>
        <v>5.8984736565091927E-4</v>
      </c>
      <c r="S269" s="32">
        <f t="shared" si="218"/>
        <v>67398.434117588346</v>
      </c>
      <c r="T269" s="46">
        <f t="shared" si="219"/>
        <v>111815.48788589434</v>
      </c>
      <c r="U269" s="5">
        <f t="shared" si="220"/>
        <v>26.667180511780192</v>
      </c>
      <c r="V269" s="59">
        <v>12183203.590000004</v>
      </c>
      <c r="W269" s="58">
        <f t="shared" si="221"/>
        <v>1.4430727410999453</v>
      </c>
      <c r="X269" s="44">
        <f t="shared" si="222"/>
        <v>8.8533491097306043E-4</v>
      </c>
      <c r="Y269" s="100">
        <f t="shared" si="223"/>
        <v>2905.6054352492256</v>
      </c>
      <c r="Z269" s="32">
        <f t="shared" si="224"/>
        <v>480523.05234637106</v>
      </c>
      <c r="AA269" s="63">
        <v>3912322.3560000001</v>
      </c>
      <c r="AB269" s="58">
        <f t="shared" si="225"/>
        <v>4.4938140061585452</v>
      </c>
      <c r="AC269" s="58">
        <f t="shared" si="226"/>
        <v>7.7080849168610784E-4</v>
      </c>
      <c r="AD269" s="105">
        <f t="shared" si="227"/>
        <v>933.06042356308137</v>
      </c>
      <c r="AE269" s="5">
        <f t="shared" si="228"/>
        <v>246611.83037400449</v>
      </c>
      <c r="AF269" s="46">
        <f t="shared" si="229"/>
        <v>727134.88272037555</v>
      </c>
      <c r="AG269" s="67">
        <f t="shared" si="230"/>
        <v>173.41638032920952</v>
      </c>
      <c r="AH269" s="70">
        <v>4574.9404999999997</v>
      </c>
      <c r="AI269" s="40">
        <f t="shared" si="231"/>
        <v>4.8719388551679539E-3</v>
      </c>
      <c r="AJ269" s="5">
        <f t="shared" si="232"/>
        <v>835039.23141834268</v>
      </c>
      <c r="AK269" s="46">
        <f t="shared" si="233"/>
        <v>835039.23141834268</v>
      </c>
      <c r="AL269" s="5">
        <f t="shared" si="234"/>
        <v>199.1507825944056</v>
      </c>
      <c r="AM269" s="74">
        <v>416.27777777777777</v>
      </c>
      <c r="AN269" s="44">
        <f t="shared" si="235"/>
        <v>4.630962131980506E-4</v>
      </c>
      <c r="AO269" s="5">
        <f t="shared" si="236"/>
        <v>13228.497303936048</v>
      </c>
      <c r="AP269" s="108">
        <v>1.6666666666666667</v>
      </c>
      <c r="AQ269" s="77">
        <f t="shared" si="237"/>
        <v>1.887575974932992E-4</v>
      </c>
      <c r="AR269" s="32">
        <f t="shared" si="238"/>
        <v>16176.31130242743</v>
      </c>
      <c r="AS269" s="36">
        <v>28.75</v>
      </c>
      <c r="AT269" s="81">
        <f t="shared" si="239"/>
        <v>5.1646474641580916E-4</v>
      </c>
      <c r="AU269" s="6">
        <f t="shared" si="240"/>
        <v>59013.428239947985</v>
      </c>
      <c r="AV269" s="110">
        <v>10.722222222222221</v>
      </c>
      <c r="AW269" s="77">
        <f t="shared" si="241"/>
        <v>2.8540289868788586E-4</v>
      </c>
      <c r="AX269" s="73">
        <f t="shared" si="242"/>
        <v>32611.332328248802</v>
      </c>
      <c r="AY269" s="86">
        <v>25</v>
      </c>
      <c r="AZ269" s="77">
        <f t="shared" si="243"/>
        <v>2.6973080865296434E-4</v>
      </c>
      <c r="BA269" s="73">
        <f t="shared" si="244"/>
        <v>23115.623352753948</v>
      </c>
      <c r="BB269" s="46">
        <f t="shared" si="245"/>
        <v>144145.19252731421</v>
      </c>
      <c r="BC269" s="67">
        <f t="shared" si="246"/>
        <v>34.377579901577441</v>
      </c>
      <c r="BD269" s="93">
        <f t="shared" si="247"/>
        <v>1818134.7945519267</v>
      </c>
      <c r="BE269" s="1">
        <v>703301</v>
      </c>
      <c r="BF269" s="1">
        <f t="shared" si="248"/>
        <v>0</v>
      </c>
      <c r="BG269" s="1">
        <f t="shared" si="249"/>
        <v>1114833.7945519267</v>
      </c>
      <c r="BH269" s="87">
        <f t="shared" si="250"/>
        <v>8.0545801356105061E-4</v>
      </c>
      <c r="BI269" s="1">
        <f t="shared" si="251"/>
        <v>-402.28674244517498</v>
      </c>
      <c r="BJ269" s="93">
        <f t="shared" si="252"/>
        <v>1817732.5078094816</v>
      </c>
      <c r="BK269" s="91">
        <v>7.5</v>
      </c>
      <c r="BL269" s="5">
        <f t="shared" si="253"/>
        <v>0</v>
      </c>
      <c r="BM269" s="139">
        <v>945</v>
      </c>
      <c r="BN269" s="32">
        <f t="shared" si="254"/>
        <v>0</v>
      </c>
      <c r="BO269" s="46">
        <f t="shared" si="255"/>
        <v>1817732.5078094816</v>
      </c>
      <c r="BP269" s="5">
        <f t="shared" si="256"/>
        <v>1817732.5078094816</v>
      </c>
      <c r="BQ269" s="96">
        <f t="shared" si="257"/>
        <v>6.4547743733636936E-4</v>
      </c>
      <c r="BR269" s="67">
        <f t="shared" si="258"/>
        <v>3801.195697212529</v>
      </c>
      <c r="BS269" s="97">
        <f t="shared" si="260"/>
        <v>1821534</v>
      </c>
      <c r="BT269" s="99">
        <f t="shared" si="259"/>
        <v>434.42260911042212</v>
      </c>
    </row>
    <row r="270" spans="1:72" ht="15.6" x14ac:dyDescent="0.3">
      <c r="A270" s="2" t="s">
        <v>365</v>
      </c>
      <c r="B270" s="13" t="s">
        <v>66</v>
      </c>
      <c r="C270" s="36">
        <v>7995</v>
      </c>
      <c r="D270" s="25">
        <v>0</v>
      </c>
      <c r="E270" s="28">
        <v>0</v>
      </c>
      <c r="F270" s="4">
        <v>0</v>
      </c>
      <c r="G270" s="28">
        <v>0</v>
      </c>
      <c r="H270" s="28">
        <v>0</v>
      </c>
      <c r="I270" s="4">
        <v>0</v>
      </c>
      <c r="J270" s="28">
        <f t="shared" si="212"/>
        <v>0</v>
      </c>
      <c r="K270" s="49">
        <f t="shared" si="213"/>
        <v>0</v>
      </c>
      <c r="L270" s="39">
        <v>1818</v>
      </c>
      <c r="M270" s="40">
        <f t="shared" si="214"/>
        <v>5.8501436470915331E-4</v>
      </c>
      <c r="N270" s="1">
        <f t="shared" si="215"/>
        <v>66846.195157930721</v>
      </c>
      <c r="O270" s="43">
        <v>2226</v>
      </c>
      <c r="P270" s="43">
        <v>166</v>
      </c>
      <c r="Q270" s="43">
        <f t="shared" si="216"/>
        <v>2309</v>
      </c>
      <c r="R270" s="44">
        <f t="shared" si="217"/>
        <v>2.4650815697519865E-3</v>
      </c>
      <c r="S270" s="32">
        <f t="shared" si="218"/>
        <v>281670.55995929678</v>
      </c>
      <c r="T270" s="46">
        <f t="shared" si="219"/>
        <v>348516.7551172275</v>
      </c>
      <c r="U270" s="5">
        <f t="shared" si="220"/>
        <v>43.59183928920919</v>
      </c>
      <c r="V270" s="59">
        <v>33377862.960000008</v>
      </c>
      <c r="W270" s="58">
        <f t="shared" si="221"/>
        <v>1.9150424662178547</v>
      </c>
      <c r="X270" s="44">
        <f t="shared" si="222"/>
        <v>1.1748915373775946E-3</v>
      </c>
      <c r="Y270" s="100">
        <f t="shared" si="223"/>
        <v>4174.8421463414643</v>
      </c>
      <c r="Z270" s="32">
        <f t="shared" si="224"/>
        <v>637682.3738895586</v>
      </c>
      <c r="AA270" s="63">
        <v>6409508.0489999996</v>
      </c>
      <c r="AB270" s="58">
        <f t="shared" si="225"/>
        <v>9.9726881550562521</v>
      </c>
      <c r="AC270" s="58">
        <f t="shared" si="226"/>
        <v>1.7105809684869319E-3</v>
      </c>
      <c r="AD270" s="105">
        <f t="shared" si="227"/>
        <v>801.6895621013133</v>
      </c>
      <c r="AE270" s="5">
        <f t="shared" si="228"/>
        <v>547281.8581937562</v>
      </c>
      <c r="AF270" s="46">
        <f t="shared" si="229"/>
        <v>1184964.2320833148</v>
      </c>
      <c r="AG270" s="67">
        <f t="shared" si="230"/>
        <v>148.21316223681237</v>
      </c>
      <c r="AH270" s="70">
        <v>2226.1860999999999</v>
      </c>
      <c r="AI270" s="40">
        <f t="shared" si="231"/>
        <v>2.3707068014162834E-3</v>
      </c>
      <c r="AJ270" s="5">
        <f t="shared" si="232"/>
        <v>406333.75011941633</v>
      </c>
      <c r="AK270" s="46">
        <f t="shared" si="233"/>
        <v>406333.75011941633</v>
      </c>
      <c r="AL270" s="5">
        <f t="shared" si="234"/>
        <v>50.823483442078341</v>
      </c>
      <c r="AM270" s="74">
        <v>973.80555555555554</v>
      </c>
      <c r="AN270" s="44">
        <f t="shared" si="235"/>
        <v>1.0833287031952528E-3</v>
      </c>
      <c r="AO270" s="5">
        <f t="shared" si="236"/>
        <v>30945.644600566262</v>
      </c>
      <c r="AP270" s="108">
        <v>3.3333333333333335</v>
      </c>
      <c r="AQ270" s="77">
        <f t="shared" si="237"/>
        <v>3.7751519498659841E-4</v>
      </c>
      <c r="AR270" s="32">
        <f t="shared" si="238"/>
        <v>32352.62260485486</v>
      </c>
      <c r="AS270" s="36">
        <v>75.083333333333329</v>
      </c>
      <c r="AT270" s="81">
        <f t="shared" si="239"/>
        <v>1.3487963377409973E-3</v>
      </c>
      <c r="AU270" s="6">
        <f t="shared" si="240"/>
        <v>154119.12708461776</v>
      </c>
      <c r="AV270" s="110">
        <v>21.194444444444443</v>
      </c>
      <c r="AW270" s="77">
        <f t="shared" si="241"/>
        <v>5.6415132564470699E-4</v>
      </c>
      <c r="AX270" s="73">
        <f t="shared" si="242"/>
        <v>64462.296804284546</v>
      </c>
      <c r="AY270" s="86">
        <v>87</v>
      </c>
      <c r="AZ270" s="77">
        <f t="shared" si="243"/>
        <v>9.3866321411231594E-4</v>
      </c>
      <c r="BA270" s="73">
        <f t="shared" si="244"/>
        <v>80442.369267583752</v>
      </c>
      <c r="BB270" s="46">
        <f t="shared" si="245"/>
        <v>362322.06036190718</v>
      </c>
      <c r="BC270" s="67">
        <f t="shared" si="246"/>
        <v>45.31858165877513</v>
      </c>
      <c r="BD270" s="93">
        <f t="shared" si="247"/>
        <v>2302136.7976818657</v>
      </c>
      <c r="BE270" s="1">
        <v>957988</v>
      </c>
      <c r="BF270" s="1">
        <f t="shared" si="248"/>
        <v>0</v>
      </c>
      <c r="BG270" s="1">
        <f t="shared" si="249"/>
        <v>1344148.7976818657</v>
      </c>
      <c r="BH270" s="87">
        <f t="shared" si="250"/>
        <v>9.7113616917798081E-4</v>
      </c>
      <c r="BI270" s="1">
        <f t="shared" si="251"/>
        <v>-485.03484898245983</v>
      </c>
      <c r="BJ270" s="93">
        <f t="shared" si="252"/>
        <v>2301651.7628328833</v>
      </c>
      <c r="BK270" s="91">
        <v>7.5</v>
      </c>
      <c r="BL270" s="5">
        <f t="shared" si="253"/>
        <v>0</v>
      </c>
      <c r="BM270" s="139">
        <v>756</v>
      </c>
      <c r="BN270" s="32">
        <f t="shared" si="254"/>
        <v>0</v>
      </c>
      <c r="BO270" s="46">
        <f t="shared" si="255"/>
        <v>2301651.7628328833</v>
      </c>
      <c r="BP270" s="5">
        <f t="shared" si="256"/>
        <v>2301651.7628328833</v>
      </c>
      <c r="BQ270" s="96">
        <f t="shared" si="257"/>
        <v>8.173173308675956E-4</v>
      </c>
      <c r="BR270" s="67">
        <f t="shared" si="258"/>
        <v>4813.1552578686578</v>
      </c>
      <c r="BS270" s="97">
        <f t="shared" si="260"/>
        <v>2306465</v>
      </c>
      <c r="BT270" s="99">
        <f t="shared" si="259"/>
        <v>288.48843026891808</v>
      </c>
    </row>
    <row r="271" spans="1:72" ht="15.6" x14ac:dyDescent="0.3">
      <c r="A271" s="2" t="s">
        <v>366</v>
      </c>
      <c r="B271" s="13" t="s">
        <v>67</v>
      </c>
      <c r="C271" s="36">
        <v>11443</v>
      </c>
      <c r="D271" s="25">
        <v>0</v>
      </c>
      <c r="E271" s="28">
        <v>0</v>
      </c>
      <c r="F271" s="4">
        <v>0</v>
      </c>
      <c r="G271" s="28">
        <v>0</v>
      </c>
      <c r="H271" s="28">
        <v>0</v>
      </c>
      <c r="I271" s="4">
        <v>0</v>
      </c>
      <c r="J271" s="28">
        <f t="shared" si="212"/>
        <v>0</v>
      </c>
      <c r="K271" s="49">
        <f t="shared" si="213"/>
        <v>0</v>
      </c>
      <c r="L271" s="39">
        <v>2036</v>
      </c>
      <c r="M271" s="40">
        <f t="shared" si="214"/>
        <v>6.5516460206151595E-4</v>
      </c>
      <c r="N271" s="1">
        <f t="shared" si="215"/>
        <v>74861.855523403152</v>
      </c>
      <c r="O271" s="43">
        <v>0</v>
      </c>
      <c r="P271" s="43">
        <v>184.5</v>
      </c>
      <c r="Q271" s="43">
        <f t="shared" si="216"/>
        <v>92.25</v>
      </c>
      <c r="R271" s="44">
        <f t="shared" si="217"/>
        <v>9.8485827115470234E-5</v>
      </c>
      <c r="S271" s="32">
        <f t="shared" si="218"/>
        <v>11253.403705606379</v>
      </c>
      <c r="T271" s="46">
        <f t="shared" si="219"/>
        <v>86115.259229009534</v>
      </c>
      <c r="U271" s="5">
        <f t="shared" si="220"/>
        <v>7.5255841325709634</v>
      </c>
      <c r="V271" s="59">
        <v>53826418.159999996</v>
      </c>
      <c r="W271" s="58">
        <f t="shared" si="221"/>
        <v>2.4326762485062967</v>
      </c>
      <c r="X271" s="44">
        <f t="shared" si="222"/>
        <v>1.4924633724672622E-3</v>
      </c>
      <c r="Y271" s="100">
        <f t="shared" si="223"/>
        <v>4703.8729494013805</v>
      </c>
      <c r="Z271" s="32">
        <f t="shared" si="224"/>
        <v>810047.18820463412</v>
      </c>
      <c r="AA271" s="63">
        <v>12829845.717</v>
      </c>
      <c r="AB271" s="58">
        <f t="shared" si="225"/>
        <v>10.20606575389265</v>
      </c>
      <c r="AC271" s="58">
        <f t="shared" si="226"/>
        <v>1.7506114269584842E-3</v>
      </c>
      <c r="AD271" s="105">
        <f t="shared" si="227"/>
        <v>1121.1959902997467</v>
      </c>
      <c r="AE271" s="5">
        <f t="shared" si="228"/>
        <v>560089.16992015613</v>
      </c>
      <c r="AF271" s="46">
        <f t="shared" si="229"/>
        <v>1370136.3581247902</v>
      </c>
      <c r="AG271" s="67">
        <f t="shared" si="230"/>
        <v>119.73576493269162</v>
      </c>
      <c r="AH271" s="70">
        <v>607.17079999999999</v>
      </c>
      <c r="AI271" s="40">
        <f t="shared" si="231"/>
        <v>6.4658742823942982E-4</v>
      </c>
      <c r="AJ271" s="5">
        <f t="shared" si="232"/>
        <v>110823.61359052874</v>
      </c>
      <c r="AK271" s="46">
        <f t="shared" si="233"/>
        <v>110823.61359052874</v>
      </c>
      <c r="AL271" s="5">
        <f t="shared" si="234"/>
        <v>9.684839079832976</v>
      </c>
      <c r="AM271" s="74">
        <v>994.58333333333337</v>
      </c>
      <c r="AN271" s="44">
        <f t="shared" si="235"/>
        <v>1.1064433413556789E-3</v>
      </c>
      <c r="AO271" s="5">
        <f t="shared" si="236"/>
        <v>31605.921924958646</v>
      </c>
      <c r="AP271" s="108">
        <v>10</v>
      </c>
      <c r="AQ271" s="77">
        <f t="shared" si="237"/>
        <v>1.1325455849597952E-3</v>
      </c>
      <c r="AR271" s="32">
        <f t="shared" si="238"/>
        <v>97057.867814564583</v>
      </c>
      <c r="AS271" s="36">
        <v>88.083333333333329</v>
      </c>
      <c r="AT271" s="81">
        <f t="shared" si="239"/>
        <v>1.5823282230768413E-3</v>
      </c>
      <c r="AU271" s="6">
        <f t="shared" si="240"/>
        <v>180803.45985398555</v>
      </c>
      <c r="AV271" s="110">
        <v>26.416666666666668</v>
      </c>
      <c r="AW271" s="77">
        <f t="shared" si="241"/>
        <v>7.031558462491696E-4</v>
      </c>
      <c r="AX271" s="73">
        <f t="shared" si="242"/>
        <v>80345.536383846149</v>
      </c>
      <c r="AY271" s="86">
        <v>23</v>
      </c>
      <c r="AZ271" s="77">
        <f t="shared" si="243"/>
        <v>2.4815234396072722E-4</v>
      </c>
      <c r="BA271" s="73">
        <f t="shared" si="244"/>
        <v>21266.373484533637</v>
      </c>
      <c r="BB271" s="46">
        <f t="shared" si="245"/>
        <v>411079.15946188854</v>
      </c>
      <c r="BC271" s="67">
        <f t="shared" si="246"/>
        <v>35.924072311621828</v>
      </c>
      <c r="BD271" s="93">
        <f t="shared" si="247"/>
        <v>1978154.390406217</v>
      </c>
      <c r="BE271" s="1">
        <v>1091417</v>
      </c>
      <c r="BF271" s="1">
        <f t="shared" si="248"/>
        <v>0</v>
      </c>
      <c r="BG271" s="1">
        <f t="shared" si="249"/>
        <v>886737.39040621696</v>
      </c>
      <c r="BH271" s="87">
        <f t="shared" si="250"/>
        <v>6.406602854320218E-4</v>
      </c>
      <c r="BI271" s="1">
        <f t="shared" si="251"/>
        <v>-319.97836622294551</v>
      </c>
      <c r="BJ271" s="93">
        <f t="shared" si="252"/>
        <v>1977834.412039994</v>
      </c>
      <c r="BK271" s="91">
        <v>7.5</v>
      </c>
      <c r="BL271" s="5">
        <f t="shared" si="253"/>
        <v>0</v>
      </c>
      <c r="BM271" s="139">
        <v>630</v>
      </c>
      <c r="BN271" s="32">
        <f t="shared" si="254"/>
        <v>0</v>
      </c>
      <c r="BO271" s="46">
        <f t="shared" si="255"/>
        <v>1977834.412039994</v>
      </c>
      <c r="BP271" s="5">
        <f t="shared" si="256"/>
        <v>1977834.412039994</v>
      </c>
      <c r="BQ271" s="96">
        <f t="shared" si="257"/>
        <v>7.0232967847272875E-4</v>
      </c>
      <c r="BR271" s="67">
        <f t="shared" si="258"/>
        <v>4135.9967016848223</v>
      </c>
      <c r="BS271" s="97">
        <f t="shared" si="260"/>
        <v>1981970</v>
      </c>
      <c r="BT271" s="99">
        <f t="shared" si="259"/>
        <v>173.20370532203094</v>
      </c>
    </row>
    <row r="272" spans="1:72" ht="15.6" x14ac:dyDescent="0.3">
      <c r="A272" s="3" t="s">
        <v>514</v>
      </c>
      <c r="B272" s="13" t="s">
        <v>215</v>
      </c>
      <c r="C272" s="36">
        <v>10912</v>
      </c>
      <c r="D272" s="25">
        <v>0</v>
      </c>
      <c r="E272" s="28">
        <v>0</v>
      </c>
      <c r="F272" s="4">
        <v>0</v>
      </c>
      <c r="G272" s="28">
        <v>0</v>
      </c>
      <c r="H272" s="28">
        <v>0</v>
      </c>
      <c r="I272" s="4">
        <v>0</v>
      </c>
      <c r="J272" s="28">
        <f t="shared" si="212"/>
        <v>0</v>
      </c>
      <c r="K272" s="49">
        <f t="shared" si="213"/>
        <v>0</v>
      </c>
      <c r="L272" s="39">
        <v>3431</v>
      </c>
      <c r="M272" s="40">
        <f t="shared" si="214"/>
        <v>1.1040617631007177E-3</v>
      </c>
      <c r="N272" s="1">
        <f t="shared" si="215"/>
        <v>126154.72804557771</v>
      </c>
      <c r="O272" s="43">
        <v>0</v>
      </c>
      <c r="P272" s="43">
        <v>420.5</v>
      </c>
      <c r="Q272" s="43">
        <f t="shared" si="216"/>
        <v>210.25</v>
      </c>
      <c r="R272" s="44">
        <f t="shared" si="217"/>
        <v>2.2446227805991996E-4</v>
      </c>
      <c r="S272" s="32">
        <f t="shared" si="218"/>
        <v>25648.001399498549</v>
      </c>
      <c r="T272" s="46">
        <f t="shared" si="219"/>
        <v>151802.72944507626</v>
      </c>
      <c r="U272" s="5">
        <f t="shared" si="220"/>
        <v>13.911540455010654</v>
      </c>
      <c r="V272" s="59">
        <v>60923673.839999996</v>
      </c>
      <c r="W272" s="58">
        <f t="shared" si="221"/>
        <v>1.9544412950655374</v>
      </c>
      <c r="X272" s="44">
        <f t="shared" si="222"/>
        <v>1.1990629860072174E-3</v>
      </c>
      <c r="Y272" s="100">
        <f t="shared" si="223"/>
        <v>5583.1812536656889</v>
      </c>
      <c r="Z272" s="32">
        <f t="shared" si="224"/>
        <v>650801.63320169167</v>
      </c>
      <c r="AA272" s="63">
        <v>12056963.4</v>
      </c>
      <c r="AB272" s="58">
        <f t="shared" si="225"/>
        <v>9.8757655679704559</v>
      </c>
      <c r="AC272" s="58">
        <f t="shared" si="226"/>
        <v>1.6939561698060045E-3</v>
      </c>
      <c r="AD272" s="105">
        <f t="shared" si="227"/>
        <v>1104.9269978005866</v>
      </c>
      <c r="AE272" s="5">
        <f t="shared" si="228"/>
        <v>541962.93387400126</v>
      </c>
      <c r="AF272" s="46">
        <f t="shared" si="229"/>
        <v>1192764.567075693</v>
      </c>
      <c r="AG272" s="67">
        <f t="shared" si="230"/>
        <v>109.30760328772847</v>
      </c>
      <c r="AH272" s="70">
        <v>2152.5569</v>
      </c>
      <c r="AI272" s="40">
        <f t="shared" si="231"/>
        <v>2.2922977029034325E-3</v>
      </c>
      <c r="AJ272" s="5">
        <f t="shared" si="232"/>
        <v>392894.60909059923</v>
      </c>
      <c r="AK272" s="46">
        <f t="shared" si="233"/>
        <v>392894.60909059923</v>
      </c>
      <c r="AL272" s="5">
        <f t="shared" si="234"/>
        <v>36.005737636601836</v>
      </c>
      <c r="AM272" s="74">
        <v>1193.5555555555557</v>
      </c>
      <c r="AN272" s="44">
        <f t="shared" si="235"/>
        <v>1.3277938134721634E-3</v>
      </c>
      <c r="AO272" s="5">
        <f t="shared" si="236"/>
        <v>37928.871757341796</v>
      </c>
      <c r="AP272" s="108">
        <v>6</v>
      </c>
      <c r="AQ272" s="77">
        <f t="shared" si="237"/>
        <v>6.7952735097587713E-4</v>
      </c>
      <c r="AR272" s="32">
        <f t="shared" si="238"/>
        <v>58234.720688738744</v>
      </c>
      <c r="AS272" s="36">
        <v>69.25</v>
      </c>
      <c r="AT272" s="81">
        <f t="shared" si="239"/>
        <v>1.2440063891928622E-3</v>
      </c>
      <c r="AU272" s="6">
        <f t="shared" si="240"/>
        <v>142145.38802143993</v>
      </c>
      <c r="AV272" s="110">
        <v>40.444444444444443</v>
      </c>
      <c r="AW272" s="77">
        <f t="shared" si="241"/>
        <v>1.0765456489366886E-3</v>
      </c>
      <c r="AX272" s="73">
        <f t="shared" si="242"/>
        <v>123010.62142468977</v>
      </c>
      <c r="AY272" s="86">
        <v>62</v>
      </c>
      <c r="AZ272" s="77">
        <f t="shared" si="243"/>
        <v>6.6893240545935154E-4</v>
      </c>
      <c r="BA272" s="73">
        <f t="shared" si="244"/>
        <v>57326.745914829793</v>
      </c>
      <c r="BB272" s="46">
        <f t="shared" si="245"/>
        <v>418646.34780703997</v>
      </c>
      <c r="BC272" s="67">
        <f t="shared" si="246"/>
        <v>38.365684366480934</v>
      </c>
      <c r="BD272" s="93">
        <f t="shared" si="247"/>
        <v>2156108.2534184083</v>
      </c>
      <c r="BE272" s="1">
        <v>1238321</v>
      </c>
      <c r="BF272" s="1">
        <f t="shared" si="248"/>
        <v>0</v>
      </c>
      <c r="BG272" s="1">
        <f t="shared" si="249"/>
        <v>917787.25341840833</v>
      </c>
      <c r="BH272" s="87">
        <f t="shared" si="250"/>
        <v>6.630935495700131E-4</v>
      </c>
      <c r="BI272" s="1">
        <f t="shared" si="251"/>
        <v>-331.18268053920087</v>
      </c>
      <c r="BJ272" s="93">
        <f t="shared" si="252"/>
        <v>2155777.070737869</v>
      </c>
      <c r="BK272" s="91">
        <v>7.4</v>
      </c>
      <c r="BL272" s="5">
        <f t="shared" si="253"/>
        <v>0</v>
      </c>
      <c r="BM272" s="139">
        <v>913.1</v>
      </c>
      <c r="BN272" s="32">
        <f t="shared" si="254"/>
        <v>0</v>
      </c>
      <c r="BO272" s="46">
        <f t="shared" si="255"/>
        <v>2155777.070737869</v>
      </c>
      <c r="BP272" s="5">
        <f t="shared" si="256"/>
        <v>2155777.070737869</v>
      </c>
      <c r="BQ272" s="96">
        <f t="shared" si="257"/>
        <v>7.6551717764307588E-4</v>
      </c>
      <c r="BR272" s="67">
        <f t="shared" si="258"/>
        <v>4508.1058352822802</v>
      </c>
      <c r="BS272" s="97">
        <f t="shared" si="260"/>
        <v>2160285</v>
      </c>
      <c r="BT272" s="99">
        <f t="shared" si="259"/>
        <v>197.97333211143695</v>
      </c>
    </row>
    <row r="273" spans="1:72" ht="15.6" x14ac:dyDescent="0.3">
      <c r="A273" s="2" t="s">
        <v>536</v>
      </c>
      <c r="B273" s="13" t="s">
        <v>239</v>
      </c>
      <c r="C273" s="36">
        <v>7769</v>
      </c>
      <c r="D273" s="25">
        <v>0</v>
      </c>
      <c r="E273" s="28">
        <v>0</v>
      </c>
      <c r="F273" s="4">
        <v>0</v>
      </c>
      <c r="G273" s="28">
        <v>0</v>
      </c>
      <c r="H273" s="28">
        <v>0</v>
      </c>
      <c r="I273" s="4">
        <v>0</v>
      </c>
      <c r="J273" s="28">
        <f t="shared" si="212"/>
        <v>0</v>
      </c>
      <c r="K273" s="49">
        <f t="shared" si="213"/>
        <v>0</v>
      </c>
      <c r="L273" s="39">
        <v>1685</v>
      </c>
      <c r="M273" s="40">
        <f t="shared" si="214"/>
        <v>5.4221628412262006E-4</v>
      </c>
      <c r="N273" s="1">
        <f t="shared" si="215"/>
        <v>61955.906953307618</v>
      </c>
      <c r="O273" s="43">
        <v>185</v>
      </c>
      <c r="P273" s="43">
        <v>0</v>
      </c>
      <c r="Q273" s="43">
        <f t="shared" si="216"/>
        <v>185</v>
      </c>
      <c r="R273" s="44">
        <f t="shared" si="217"/>
        <v>1.9750545275189151E-4</v>
      </c>
      <c r="S273" s="32">
        <f t="shared" si="218"/>
        <v>22567.801469237722</v>
      </c>
      <c r="T273" s="46">
        <f t="shared" si="219"/>
        <v>84523.708422545344</v>
      </c>
      <c r="U273" s="5">
        <f t="shared" si="220"/>
        <v>10.879612359704639</v>
      </c>
      <c r="V273" s="59">
        <v>33598270.859999999</v>
      </c>
      <c r="W273" s="58">
        <f t="shared" si="221"/>
        <v>1.7964424791829898</v>
      </c>
      <c r="X273" s="44">
        <f t="shared" si="222"/>
        <v>1.1021296412011871E-3</v>
      </c>
      <c r="Y273" s="100">
        <f t="shared" si="223"/>
        <v>4324.6583678723127</v>
      </c>
      <c r="Z273" s="32">
        <f t="shared" si="224"/>
        <v>598190.23592928227</v>
      </c>
      <c r="AA273" s="63">
        <v>5779931.4179999996</v>
      </c>
      <c r="AB273" s="58">
        <f t="shared" si="225"/>
        <v>10.442573905294736</v>
      </c>
      <c r="AC273" s="58">
        <f t="shared" si="226"/>
        <v>1.7911788583661649E-3</v>
      </c>
      <c r="AD273" s="105">
        <f t="shared" si="227"/>
        <v>743.97366688119439</v>
      </c>
      <c r="AE273" s="5">
        <f t="shared" si="228"/>
        <v>573068.28032296943</v>
      </c>
      <c r="AF273" s="46">
        <f t="shared" si="229"/>
        <v>1171258.5162522518</v>
      </c>
      <c r="AG273" s="67">
        <f t="shared" si="230"/>
        <v>150.76052468171602</v>
      </c>
      <c r="AH273" s="70">
        <v>2820.9014999999999</v>
      </c>
      <c r="AI273" s="40">
        <f t="shared" si="231"/>
        <v>3.0040302435521437E-3</v>
      </c>
      <c r="AJ273" s="5">
        <f t="shared" si="232"/>
        <v>514883.94668014813</v>
      </c>
      <c r="AK273" s="46">
        <f t="shared" si="233"/>
        <v>514883.94668014813</v>
      </c>
      <c r="AL273" s="5">
        <f t="shared" si="234"/>
        <v>66.274159696247665</v>
      </c>
      <c r="AM273" s="74">
        <v>847.55555555555554</v>
      </c>
      <c r="AN273" s="44">
        <f t="shared" si="235"/>
        <v>9.4287946464025898E-4</v>
      </c>
      <c r="AO273" s="5">
        <f t="shared" si="236"/>
        <v>26933.665403556435</v>
      </c>
      <c r="AP273" s="108">
        <v>7.333333333333333</v>
      </c>
      <c r="AQ273" s="77">
        <f t="shared" si="237"/>
        <v>8.3053342897051639E-4</v>
      </c>
      <c r="AR273" s="32">
        <f t="shared" si="238"/>
        <v>71175.76973068068</v>
      </c>
      <c r="AS273" s="36">
        <v>44.083333333333336</v>
      </c>
      <c r="AT273" s="81">
        <f t="shared" si="239"/>
        <v>7.9191261117090748E-4</v>
      </c>
      <c r="AU273" s="6">
        <f t="shared" si="240"/>
        <v>90487.256634586913</v>
      </c>
      <c r="AV273" s="110">
        <v>21.444444444444443</v>
      </c>
      <c r="AW273" s="77">
        <f t="shared" si="241"/>
        <v>5.7080579737577171E-4</v>
      </c>
      <c r="AX273" s="73">
        <f t="shared" si="242"/>
        <v>65222.664656497604</v>
      </c>
      <c r="AY273" s="86">
        <v>21</v>
      </c>
      <c r="AZ273" s="77">
        <f t="shared" si="243"/>
        <v>2.2657387926849004E-4</v>
      </c>
      <c r="BA273" s="73">
        <f t="shared" si="244"/>
        <v>19417.123616313318</v>
      </c>
      <c r="BB273" s="46">
        <f t="shared" si="245"/>
        <v>273236.48004163493</v>
      </c>
      <c r="BC273" s="67">
        <f t="shared" si="246"/>
        <v>35.170096542880025</v>
      </c>
      <c r="BD273" s="93">
        <f t="shared" si="247"/>
        <v>2043902.6513965803</v>
      </c>
      <c r="BE273" s="1">
        <v>929086</v>
      </c>
      <c r="BF273" s="1">
        <f t="shared" si="248"/>
        <v>0</v>
      </c>
      <c r="BG273" s="1">
        <f t="shared" si="249"/>
        <v>1114816.6513965803</v>
      </c>
      <c r="BH273" s="87">
        <f t="shared" si="250"/>
        <v>8.0544562777590581E-4</v>
      </c>
      <c r="BI273" s="1">
        <f t="shared" si="251"/>
        <v>-402.28055635344253</v>
      </c>
      <c r="BJ273" s="93">
        <f t="shared" si="252"/>
        <v>2043500.3708402268</v>
      </c>
      <c r="BK273" s="91">
        <v>8.5</v>
      </c>
      <c r="BL273" s="5">
        <f t="shared" si="253"/>
        <v>0</v>
      </c>
      <c r="BM273" s="139">
        <v>945</v>
      </c>
      <c r="BN273" s="32">
        <f t="shared" si="254"/>
        <v>0</v>
      </c>
      <c r="BO273" s="46">
        <f t="shared" si="255"/>
        <v>2043500.3708402268</v>
      </c>
      <c r="BP273" s="5">
        <f t="shared" si="256"/>
        <v>2043500.3708402268</v>
      </c>
      <c r="BQ273" s="96">
        <f t="shared" si="257"/>
        <v>7.2564768297807172E-4</v>
      </c>
      <c r="BR273" s="67">
        <f t="shared" si="258"/>
        <v>4273.3156740706881</v>
      </c>
      <c r="BS273" s="97">
        <f t="shared" si="260"/>
        <v>2047774</v>
      </c>
      <c r="BT273" s="99">
        <f t="shared" si="259"/>
        <v>263.58270047625177</v>
      </c>
    </row>
    <row r="274" spans="1:72" ht="15.6" x14ac:dyDescent="0.3">
      <c r="A274" s="2" t="s">
        <v>465</v>
      </c>
      <c r="B274" s="13" t="s">
        <v>166</v>
      </c>
      <c r="C274" s="36">
        <v>38535</v>
      </c>
      <c r="D274" s="25">
        <v>0</v>
      </c>
      <c r="E274" s="28">
        <v>0</v>
      </c>
      <c r="F274" s="4">
        <v>0</v>
      </c>
      <c r="G274" s="28">
        <v>0</v>
      </c>
      <c r="H274" s="28">
        <f>C274/($C$9+$C$59+$C$61+$C$66+$C$73+$C$79+$C$93+$C$104+$C$126+$C$139+$C$166+$C$174+$C$198+$C$213+$C$232+$C$249+$C$259+$C$261+$C$262+$C$267+$C$274)*$H$6</f>
        <v>3015850.9532419527</v>
      </c>
      <c r="I274" s="4">
        <v>0</v>
      </c>
      <c r="J274" s="28">
        <f t="shared" si="212"/>
        <v>3015850.9532419527</v>
      </c>
      <c r="K274" s="49">
        <f t="shared" si="213"/>
        <v>78.2626431359012</v>
      </c>
      <c r="L274" s="39">
        <v>25381</v>
      </c>
      <c r="M274" s="40">
        <f t="shared" si="214"/>
        <v>8.1673540102766874E-3</v>
      </c>
      <c r="N274" s="1">
        <f t="shared" si="215"/>
        <v>933236.12722961453</v>
      </c>
      <c r="O274" s="43">
        <v>5681</v>
      </c>
      <c r="P274" s="43">
        <v>4384</v>
      </c>
      <c r="Q274" s="43">
        <f t="shared" si="216"/>
        <v>7873</v>
      </c>
      <c r="R274" s="44">
        <f t="shared" si="217"/>
        <v>8.4051915108953618E-3</v>
      </c>
      <c r="S274" s="32">
        <f t="shared" si="218"/>
        <v>960412.43766112765</v>
      </c>
      <c r="T274" s="46">
        <f t="shared" si="219"/>
        <v>1893648.5648907423</v>
      </c>
      <c r="U274" s="5">
        <f t="shared" si="220"/>
        <v>49.141003370721222</v>
      </c>
      <c r="V274" s="59">
        <v>163219746.53</v>
      </c>
      <c r="W274" s="58">
        <f t="shared" si="221"/>
        <v>9.0978344015934667</v>
      </c>
      <c r="X274" s="44">
        <f t="shared" si="222"/>
        <v>5.5815830904289423E-3</v>
      </c>
      <c r="Y274" s="100">
        <f t="shared" si="223"/>
        <v>4235.6233691449333</v>
      </c>
      <c r="Z274" s="32">
        <f t="shared" si="224"/>
        <v>3029451.6914395327</v>
      </c>
      <c r="AA274" s="63">
        <v>50964397.533</v>
      </c>
      <c r="AB274" s="58">
        <f t="shared" si="225"/>
        <v>29.136932778190523</v>
      </c>
      <c r="AC274" s="58">
        <f t="shared" si="226"/>
        <v>4.9977580683885975E-3</v>
      </c>
      <c r="AD274" s="105">
        <f t="shared" si="227"/>
        <v>1322.5482686648502</v>
      </c>
      <c r="AE274" s="5">
        <f t="shared" si="228"/>
        <v>1598978.5767872261</v>
      </c>
      <c r="AF274" s="46">
        <f t="shared" si="229"/>
        <v>4628430.2682267586</v>
      </c>
      <c r="AG274" s="67">
        <f t="shared" si="230"/>
        <v>120.10977729925415</v>
      </c>
      <c r="AH274" s="70">
        <v>2068.3447999999999</v>
      </c>
      <c r="AI274" s="40">
        <f t="shared" si="231"/>
        <v>2.2026186782111356E-3</v>
      </c>
      <c r="AJ274" s="5">
        <f t="shared" si="232"/>
        <v>377523.82836457127</v>
      </c>
      <c r="AK274" s="46">
        <f t="shared" si="233"/>
        <v>377523.82836457127</v>
      </c>
      <c r="AL274" s="5">
        <f t="shared" si="234"/>
        <v>9.7969074442603166</v>
      </c>
      <c r="AM274" s="74">
        <v>5280.1944444444443</v>
      </c>
      <c r="AN274" s="44">
        <f t="shared" si="235"/>
        <v>5.8740537754022317E-3</v>
      </c>
      <c r="AO274" s="5">
        <f t="shared" si="236"/>
        <v>167794.29914675641</v>
      </c>
      <c r="AP274" s="108">
        <v>36</v>
      </c>
      <c r="AQ274" s="77">
        <f t="shared" si="237"/>
        <v>4.0771641058552624E-3</v>
      </c>
      <c r="AR274" s="32">
        <f t="shared" si="238"/>
        <v>349408.32413243246</v>
      </c>
      <c r="AS274" s="36">
        <v>219.91666666666666</v>
      </c>
      <c r="AT274" s="81">
        <f t="shared" si="239"/>
        <v>3.9505810602646968E-3</v>
      </c>
      <c r="AU274" s="6">
        <f t="shared" si="240"/>
        <v>451409.96268180502</v>
      </c>
      <c r="AV274" s="110">
        <v>131.80555555555554</v>
      </c>
      <c r="AW274" s="77">
        <f t="shared" si="241"/>
        <v>3.5083853737668865E-3</v>
      </c>
      <c r="AX274" s="73">
        <f t="shared" si="242"/>
        <v>400882.82875010499</v>
      </c>
      <c r="AY274" s="86">
        <v>445</v>
      </c>
      <c r="AZ274" s="77">
        <f t="shared" si="243"/>
        <v>4.8012083940227653E-3</v>
      </c>
      <c r="BA274" s="73">
        <f t="shared" si="244"/>
        <v>411458.09567902028</v>
      </c>
      <c r="BB274" s="46">
        <f t="shared" si="245"/>
        <v>1780953.5103901192</v>
      </c>
      <c r="BC274" s="67">
        <f t="shared" si="246"/>
        <v>46.216517721295425</v>
      </c>
      <c r="BD274" s="93">
        <f t="shared" si="247"/>
        <v>11696407.125114145</v>
      </c>
      <c r="BE274" s="1">
        <v>5953449</v>
      </c>
      <c r="BF274" s="1">
        <f t="shared" si="248"/>
        <v>0</v>
      </c>
      <c r="BG274" s="1">
        <f t="shared" si="249"/>
        <v>5742958.1251141448</v>
      </c>
      <c r="BH274" s="87">
        <f t="shared" si="250"/>
        <v>4.149238806738809E-3</v>
      </c>
      <c r="BI274" s="1">
        <f t="shared" si="251"/>
        <v>-2072.3411215568503</v>
      </c>
      <c r="BJ274" s="93">
        <f t="shared" si="252"/>
        <v>11694334.783992589</v>
      </c>
      <c r="BK274" s="91">
        <v>6.8</v>
      </c>
      <c r="BL274" s="5">
        <f t="shared" si="253"/>
        <v>0</v>
      </c>
      <c r="BM274" s="139">
        <v>1006</v>
      </c>
      <c r="BN274" s="32">
        <f t="shared" si="254"/>
        <v>0</v>
      </c>
      <c r="BO274" s="46">
        <f t="shared" si="255"/>
        <v>11694334.783992589</v>
      </c>
      <c r="BP274" s="5">
        <f t="shared" si="256"/>
        <v>11694334.783992589</v>
      </c>
      <c r="BQ274" s="96">
        <f t="shared" si="257"/>
        <v>4.1526622950819004E-3</v>
      </c>
      <c r="BR274" s="67">
        <f t="shared" si="258"/>
        <v>24454.893595012134</v>
      </c>
      <c r="BS274" s="97">
        <f t="shared" si="260"/>
        <v>11718790</v>
      </c>
      <c r="BT274" s="99">
        <f t="shared" si="259"/>
        <v>304.10769430387961</v>
      </c>
    </row>
    <row r="275" spans="1:72" ht="15.6" x14ac:dyDescent="0.3">
      <c r="A275" s="2" t="s">
        <v>591</v>
      </c>
      <c r="B275" s="13" t="s">
        <v>294</v>
      </c>
      <c r="C275" s="36">
        <v>7413</v>
      </c>
      <c r="D275" s="25">
        <v>0</v>
      </c>
      <c r="E275" s="28">
        <v>0</v>
      </c>
      <c r="F275" s="4">
        <v>0</v>
      </c>
      <c r="G275" s="28">
        <v>0</v>
      </c>
      <c r="H275" s="28">
        <v>0</v>
      </c>
      <c r="I275" s="4">
        <v>0</v>
      </c>
      <c r="J275" s="28">
        <f t="shared" si="212"/>
        <v>0</v>
      </c>
      <c r="K275" s="49">
        <f t="shared" si="213"/>
        <v>0</v>
      </c>
      <c r="L275" s="39">
        <v>2326</v>
      </c>
      <c r="M275" s="40">
        <f t="shared" si="214"/>
        <v>7.4848372514493421E-4</v>
      </c>
      <c r="N275" s="1">
        <f t="shared" si="215"/>
        <v>85524.889954536207</v>
      </c>
      <c r="O275" s="43">
        <v>0</v>
      </c>
      <c r="P275" s="43">
        <v>0</v>
      </c>
      <c r="Q275" s="43">
        <f t="shared" si="216"/>
        <v>0</v>
      </c>
      <c r="R275" s="44">
        <f t="shared" si="217"/>
        <v>0</v>
      </c>
      <c r="S275" s="32">
        <f t="shared" si="218"/>
        <v>0</v>
      </c>
      <c r="T275" s="46">
        <f t="shared" si="219"/>
        <v>85524.889954536207</v>
      </c>
      <c r="U275" s="5">
        <f t="shared" si="220"/>
        <v>11.537149595917469</v>
      </c>
      <c r="V275" s="59">
        <v>29460547.039999999</v>
      </c>
      <c r="W275" s="58">
        <f t="shared" si="221"/>
        <v>1.8652935712764689</v>
      </c>
      <c r="X275" s="44">
        <f t="shared" si="222"/>
        <v>1.1443702530240644E-3</v>
      </c>
      <c r="Y275" s="100">
        <f t="shared" si="223"/>
        <v>3974.1733495211115</v>
      </c>
      <c r="Z275" s="32">
        <f t="shared" si="224"/>
        <v>621116.68723548728</v>
      </c>
      <c r="AA275" s="63">
        <v>6403430.943</v>
      </c>
      <c r="AB275" s="58">
        <f t="shared" si="225"/>
        <v>8.5817383663787563</v>
      </c>
      <c r="AC275" s="58">
        <f t="shared" si="226"/>
        <v>1.4719961256001823E-3</v>
      </c>
      <c r="AD275" s="105">
        <f t="shared" si="227"/>
        <v>863.81100000000004</v>
      </c>
      <c r="AE275" s="5">
        <f t="shared" si="228"/>
        <v>470949.22117896343</v>
      </c>
      <c r="AF275" s="46">
        <f t="shared" si="229"/>
        <v>1092065.9084144507</v>
      </c>
      <c r="AG275" s="67">
        <f t="shared" si="230"/>
        <v>147.31767279299214</v>
      </c>
      <c r="AH275" s="70">
        <v>2141.7804000000001</v>
      </c>
      <c r="AI275" s="40">
        <f t="shared" si="231"/>
        <v>2.2808216084989879E-3</v>
      </c>
      <c r="AJ275" s="5">
        <f t="shared" si="232"/>
        <v>390927.63262885512</v>
      </c>
      <c r="AK275" s="46">
        <f t="shared" si="233"/>
        <v>390927.63262885512</v>
      </c>
      <c r="AL275" s="5">
        <f t="shared" si="234"/>
        <v>52.735415166444774</v>
      </c>
      <c r="AM275" s="74">
        <v>939.44444444444446</v>
      </c>
      <c r="AN275" s="44">
        <f t="shared" si="235"/>
        <v>1.045103024847062E-3</v>
      </c>
      <c r="AO275" s="5">
        <f t="shared" si="236"/>
        <v>29853.71538897085</v>
      </c>
      <c r="AP275" s="108">
        <v>5.333333333333333</v>
      </c>
      <c r="AQ275" s="77">
        <f t="shared" si="237"/>
        <v>6.0402431197855734E-4</v>
      </c>
      <c r="AR275" s="32">
        <f t="shared" si="238"/>
        <v>51764.196167767768</v>
      </c>
      <c r="AS275" s="36">
        <v>60.916666666666664</v>
      </c>
      <c r="AT275" s="81">
        <f t="shared" si="239"/>
        <v>1.0943064626955262E-3</v>
      </c>
      <c r="AU275" s="6">
        <f t="shared" si="240"/>
        <v>125040.04650261444</v>
      </c>
      <c r="AV275" s="110">
        <v>9.5555555555555554</v>
      </c>
      <c r="AW275" s="77">
        <f t="shared" si="241"/>
        <v>2.5434869727625063E-4</v>
      </c>
      <c r="AX275" s="73">
        <f t="shared" si="242"/>
        <v>29062.949017921212</v>
      </c>
      <c r="AY275" s="86">
        <v>67</v>
      </c>
      <c r="AZ275" s="77">
        <f t="shared" si="243"/>
        <v>7.2287856718994447E-4</v>
      </c>
      <c r="BA275" s="73">
        <f t="shared" si="244"/>
        <v>61949.870585380588</v>
      </c>
      <c r="BB275" s="46">
        <f t="shared" si="245"/>
        <v>297670.77766265487</v>
      </c>
      <c r="BC275" s="67">
        <f t="shared" si="246"/>
        <v>40.155237779934559</v>
      </c>
      <c r="BD275" s="93">
        <f t="shared" si="247"/>
        <v>1866189.2086604969</v>
      </c>
      <c r="BE275" s="1">
        <v>809452</v>
      </c>
      <c r="BF275" s="1">
        <f t="shared" si="248"/>
        <v>0</v>
      </c>
      <c r="BG275" s="1">
        <f t="shared" si="249"/>
        <v>1056737.2086604969</v>
      </c>
      <c r="BH275" s="87">
        <f t="shared" si="250"/>
        <v>7.6348372026686722E-4</v>
      </c>
      <c r="BI275" s="1">
        <f t="shared" si="251"/>
        <v>-381.32264322279445</v>
      </c>
      <c r="BJ275" s="93">
        <f t="shared" si="252"/>
        <v>1865807.8860172741</v>
      </c>
      <c r="BK275" s="91">
        <v>7.8</v>
      </c>
      <c r="BL275" s="5">
        <f t="shared" si="253"/>
        <v>0</v>
      </c>
      <c r="BM275" s="139">
        <v>850</v>
      </c>
      <c r="BN275" s="32">
        <f t="shared" si="254"/>
        <v>0</v>
      </c>
      <c r="BO275" s="46">
        <f t="shared" si="255"/>
        <v>1865807.8860172741</v>
      </c>
      <c r="BP275" s="5">
        <f t="shared" si="256"/>
        <v>1865807.8860172741</v>
      </c>
      <c r="BQ275" s="96">
        <f t="shared" si="257"/>
        <v>6.6254902063656474E-4</v>
      </c>
      <c r="BR275" s="67">
        <f t="shared" si="258"/>
        <v>3901.7296976775078</v>
      </c>
      <c r="BS275" s="97">
        <f t="shared" si="260"/>
        <v>1869710</v>
      </c>
      <c r="BT275" s="99">
        <f t="shared" si="259"/>
        <v>252.22042358019695</v>
      </c>
    </row>
    <row r="276" spans="1:72" ht="15.6" x14ac:dyDescent="0.3">
      <c r="A276" s="2" t="s">
        <v>400</v>
      </c>
      <c r="B276" s="13" t="s">
        <v>101</v>
      </c>
      <c r="C276" s="36">
        <v>17013</v>
      </c>
      <c r="D276" s="25">
        <v>0</v>
      </c>
      <c r="E276" s="28">
        <v>0</v>
      </c>
      <c r="F276" s="4">
        <v>0</v>
      </c>
      <c r="G276" s="28">
        <v>0</v>
      </c>
      <c r="H276" s="28">
        <v>0</v>
      </c>
      <c r="I276" s="4">
        <v>0</v>
      </c>
      <c r="J276" s="28">
        <f t="shared" si="212"/>
        <v>0</v>
      </c>
      <c r="K276" s="49">
        <f t="shared" si="213"/>
        <v>0</v>
      </c>
      <c r="L276" s="39">
        <v>5489</v>
      </c>
      <c r="M276" s="40">
        <f t="shared" si="214"/>
        <v>1.7663057469133896E-3</v>
      </c>
      <c r="N276" s="1">
        <f t="shared" si="215"/>
        <v>201825.50342237714</v>
      </c>
      <c r="O276" s="43">
        <v>494</v>
      </c>
      <c r="P276" s="43">
        <v>672.5</v>
      </c>
      <c r="Q276" s="43">
        <f t="shared" si="216"/>
        <v>830.25</v>
      </c>
      <c r="R276" s="44">
        <f t="shared" si="217"/>
        <v>8.863724440392321E-4</v>
      </c>
      <c r="S276" s="32">
        <f t="shared" si="218"/>
        <v>101280.63335045741</v>
      </c>
      <c r="T276" s="46">
        <f t="shared" si="219"/>
        <v>303106.13677283458</v>
      </c>
      <c r="U276" s="5">
        <f t="shared" si="220"/>
        <v>17.816148637679103</v>
      </c>
      <c r="V276" s="59">
        <v>88773073.99000001</v>
      </c>
      <c r="W276" s="58">
        <f t="shared" si="221"/>
        <v>3.2604725283322362</v>
      </c>
      <c r="X276" s="44">
        <f t="shared" si="222"/>
        <v>2.0003220027570369E-3</v>
      </c>
      <c r="Y276" s="100">
        <f t="shared" si="223"/>
        <v>5217.9553276905899</v>
      </c>
      <c r="Z276" s="32">
        <f t="shared" si="224"/>
        <v>1085691.778926885</v>
      </c>
      <c r="AA276" s="63">
        <v>26907303.410999998</v>
      </c>
      <c r="AB276" s="58">
        <f t="shared" si="225"/>
        <v>10.757011380102583</v>
      </c>
      <c r="AC276" s="58">
        <f t="shared" si="226"/>
        <v>1.8451132391291575E-3</v>
      </c>
      <c r="AD276" s="105">
        <f t="shared" si="227"/>
        <v>1581.5731153235761</v>
      </c>
      <c r="AE276" s="5">
        <f t="shared" si="228"/>
        <v>590324.00143075734</v>
      </c>
      <c r="AF276" s="46">
        <f t="shared" si="229"/>
        <v>1676015.7803576423</v>
      </c>
      <c r="AG276" s="67">
        <f t="shared" si="230"/>
        <v>98.513829445579404</v>
      </c>
      <c r="AH276" s="70">
        <v>380.78899999999999</v>
      </c>
      <c r="AI276" s="40">
        <f t="shared" si="231"/>
        <v>4.0550925738171899E-4</v>
      </c>
      <c r="AJ276" s="5">
        <f t="shared" si="232"/>
        <v>69503.36379075516</v>
      </c>
      <c r="AK276" s="46">
        <f t="shared" si="233"/>
        <v>69503.36379075516</v>
      </c>
      <c r="AL276" s="5">
        <f t="shared" si="234"/>
        <v>4.0853091042588119</v>
      </c>
      <c r="AM276" s="74">
        <v>1690.4722222222222</v>
      </c>
      <c r="AN276" s="44">
        <f t="shared" si="235"/>
        <v>1.8805983081938986E-3</v>
      </c>
      <c r="AO276" s="5">
        <f t="shared" si="236"/>
        <v>53719.915949929004</v>
      </c>
      <c r="AP276" s="108">
        <v>24.666666666666668</v>
      </c>
      <c r="AQ276" s="77">
        <f t="shared" si="237"/>
        <v>2.7936124429008284E-3</v>
      </c>
      <c r="AR276" s="32">
        <f t="shared" si="238"/>
        <v>239409.40727592597</v>
      </c>
      <c r="AS276" s="36">
        <v>132.33333333333334</v>
      </c>
      <c r="AT276" s="81">
        <f t="shared" si="239"/>
        <v>2.377234832777696E-3</v>
      </c>
      <c r="AU276" s="6">
        <f t="shared" si="240"/>
        <v>271632.82331894903</v>
      </c>
      <c r="AV276" s="110">
        <v>100.52777777777777</v>
      </c>
      <c r="AW276" s="77">
        <f t="shared" si="241"/>
        <v>2.6758370216359039E-3</v>
      </c>
      <c r="AX276" s="73">
        <f t="shared" si="242"/>
        <v>305752.36190656066</v>
      </c>
      <c r="AY276" s="86">
        <v>42</v>
      </c>
      <c r="AZ276" s="77">
        <f t="shared" si="243"/>
        <v>4.5314775853698007E-4</v>
      </c>
      <c r="BA276" s="73">
        <f t="shared" si="244"/>
        <v>38834.247232626636</v>
      </c>
      <c r="BB276" s="46">
        <f t="shared" si="245"/>
        <v>909348.75568399136</v>
      </c>
      <c r="BC276" s="67">
        <f t="shared" si="246"/>
        <v>53.450229570563181</v>
      </c>
      <c r="BD276" s="93">
        <f t="shared" si="247"/>
        <v>2957974.0366052231</v>
      </c>
      <c r="BE276" s="1">
        <v>1609219</v>
      </c>
      <c r="BF276" s="1">
        <f t="shared" si="248"/>
        <v>0</v>
      </c>
      <c r="BG276" s="1">
        <f t="shared" si="249"/>
        <v>1348755.0366052231</v>
      </c>
      <c r="BH276" s="87">
        <f t="shared" si="250"/>
        <v>9.744641379490442E-4</v>
      </c>
      <c r="BI276" s="1">
        <f t="shared" si="251"/>
        <v>-486.6970060326471</v>
      </c>
      <c r="BJ276" s="93">
        <f t="shared" si="252"/>
        <v>2957487.3395991903</v>
      </c>
      <c r="BK276" s="91">
        <v>6.5</v>
      </c>
      <c r="BL276" s="5">
        <f t="shared" si="253"/>
        <v>0</v>
      </c>
      <c r="BM276" s="139">
        <v>693</v>
      </c>
      <c r="BN276" s="32">
        <f t="shared" si="254"/>
        <v>0</v>
      </c>
      <c r="BO276" s="46">
        <f t="shared" si="255"/>
        <v>2957487.3395991903</v>
      </c>
      <c r="BP276" s="5">
        <f t="shared" si="256"/>
        <v>2957487.3395991903</v>
      </c>
      <c r="BQ276" s="96">
        <f t="shared" si="257"/>
        <v>1.0502047692483283E-3</v>
      </c>
      <c r="BR276" s="67">
        <f t="shared" si="258"/>
        <v>6184.6218305203211</v>
      </c>
      <c r="BS276" s="97">
        <f t="shared" si="260"/>
        <v>2963672</v>
      </c>
      <c r="BT276" s="99">
        <f t="shared" si="259"/>
        <v>174.20043496150004</v>
      </c>
    </row>
    <row r="277" spans="1:72" ht="15.6" x14ac:dyDescent="0.3">
      <c r="A277" s="2" t="s">
        <v>452</v>
      </c>
      <c r="B277" s="13" t="s">
        <v>153</v>
      </c>
      <c r="C277" s="36">
        <v>18864</v>
      </c>
      <c r="D277" s="25">
        <v>0</v>
      </c>
      <c r="E277" s="28">
        <v>0</v>
      </c>
      <c r="F277" s="4">
        <v>0</v>
      </c>
      <c r="G277" s="28">
        <v>0</v>
      </c>
      <c r="H277" s="28">
        <v>0</v>
      </c>
      <c r="I277" s="4">
        <v>0</v>
      </c>
      <c r="J277" s="28">
        <f t="shared" si="212"/>
        <v>0</v>
      </c>
      <c r="K277" s="49">
        <f t="shared" si="213"/>
        <v>0</v>
      </c>
      <c r="L277" s="39">
        <v>4951</v>
      </c>
      <c r="M277" s="40">
        <f t="shared" si="214"/>
        <v>1.5931826840896687E-3</v>
      </c>
      <c r="N277" s="1">
        <f t="shared" si="215"/>
        <v>182043.73609841304</v>
      </c>
      <c r="O277" s="43">
        <v>444</v>
      </c>
      <c r="P277" s="43">
        <v>512</v>
      </c>
      <c r="Q277" s="43">
        <f t="shared" si="216"/>
        <v>700</v>
      </c>
      <c r="R277" s="44">
        <f t="shared" si="217"/>
        <v>7.473179293314814E-4</v>
      </c>
      <c r="S277" s="32">
        <f t="shared" si="218"/>
        <v>85391.681234953547</v>
      </c>
      <c r="T277" s="46">
        <f t="shared" si="219"/>
        <v>267435.41733336658</v>
      </c>
      <c r="U277" s="5">
        <f t="shared" si="220"/>
        <v>14.177025940063961</v>
      </c>
      <c r="V277" s="59">
        <v>57733731.449999988</v>
      </c>
      <c r="W277" s="58">
        <f t="shared" si="221"/>
        <v>6.1636496907909466</v>
      </c>
      <c r="X277" s="44">
        <f t="shared" si="222"/>
        <v>3.7814408760199823E-3</v>
      </c>
      <c r="Y277" s="100">
        <f t="shared" si="223"/>
        <v>3060.5243559160299</v>
      </c>
      <c r="Z277" s="32">
        <f t="shared" si="224"/>
        <v>2052409.1950867937</v>
      </c>
      <c r="AA277" s="63">
        <v>13172781.168</v>
      </c>
      <c r="AB277" s="58">
        <f t="shared" si="225"/>
        <v>27.014074815457377</v>
      </c>
      <c r="AC277" s="58">
        <f t="shared" si="226"/>
        <v>4.6336315286440305E-3</v>
      </c>
      <c r="AD277" s="105">
        <f t="shared" si="227"/>
        <v>698.30264885496183</v>
      </c>
      <c r="AE277" s="5">
        <f t="shared" si="228"/>
        <v>1482480.2332651776</v>
      </c>
      <c r="AF277" s="46">
        <f t="shared" si="229"/>
        <v>3534889.4283519713</v>
      </c>
      <c r="AG277" s="67">
        <f t="shared" si="230"/>
        <v>187.38811643087209</v>
      </c>
      <c r="AH277" s="70">
        <v>3242.6345999999999</v>
      </c>
      <c r="AI277" s="40">
        <f t="shared" si="231"/>
        <v>3.4531416312085362E-3</v>
      </c>
      <c r="AJ277" s="5">
        <f t="shared" si="232"/>
        <v>591860.6163631035</v>
      </c>
      <c r="AK277" s="46">
        <f t="shared" si="233"/>
        <v>591860.6163631035</v>
      </c>
      <c r="AL277" s="5">
        <f t="shared" si="234"/>
        <v>31.375138696093273</v>
      </c>
      <c r="AM277" s="74">
        <v>3431.9722222222222</v>
      </c>
      <c r="AN277" s="44">
        <f t="shared" si="235"/>
        <v>3.8179634483406079E-3</v>
      </c>
      <c r="AO277" s="5">
        <f t="shared" si="236"/>
        <v>109061.39532888046</v>
      </c>
      <c r="AP277" s="108">
        <v>27.666666666666668</v>
      </c>
      <c r="AQ277" s="77">
        <f t="shared" si="237"/>
        <v>3.1333761183887669E-3</v>
      </c>
      <c r="AR277" s="32">
        <f t="shared" si="238"/>
        <v>268526.76762029534</v>
      </c>
      <c r="AS277" s="36">
        <v>161.91666666666666</v>
      </c>
      <c r="AT277" s="81">
        <f t="shared" si="239"/>
        <v>2.9086695718432381E-3</v>
      </c>
      <c r="AU277" s="6">
        <f t="shared" si="240"/>
        <v>332356.78571077948</v>
      </c>
      <c r="AV277" s="110">
        <v>41.027777777777779</v>
      </c>
      <c r="AW277" s="77">
        <f t="shared" si="241"/>
        <v>1.0920727496425062E-3</v>
      </c>
      <c r="AX277" s="73">
        <f t="shared" si="242"/>
        <v>124784.81307985357</v>
      </c>
      <c r="AY277" s="86">
        <v>294</v>
      </c>
      <c r="AZ277" s="77">
        <f t="shared" si="243"/>
        <v>3.1720343097588607E-3</v>
      </c>
      <c r="BA277" s="73">
        <f t="shared" si="244"/>
        <v>271839.73062838643</v>
      </c>
      <c r="BB277" s="46">
        <f t="shared" si="245"/>
        <v>1106569.4923681954</v>
      </c>
      <c r="BC277" s="67">
        <f t="shared" si="246"/>
        <v>58.6603844554811</v>
      </c>
      <c r="BD277" s="93">
        <f t="shared" si="247"/>
        <v>5500754.9544166364</v>
      </c>
      <c r="BE277" s="1">
        <v>2651781</v>
      </c>
      <c r="BF277" s="1">
        <f t="shared" si="248"/>
        <v>0</v>
      </c>
      <c r="BG277" s="1">
        <f t="shared" si="249"/>
        <v>2848973.9544166364</v>
      </c>
      <c r="BH277" s="87">
        <f t="shared" si="250"/>
        <v>2.0583596525560036E-3</v>
      </c>
      <c r="BI277" s="1">
        <f t="shared" si="251"/>
        <v>-1028.0496133453316</v>
      </c>
      <c r="BJ277" s="93">
        <f t="shared" si="252"/>
        <v>5499726.904803291</v>
      </c>
      <c r="BK277" s="91">
        <v>8</v>
      </c>
      <c r="BL277" s="5">
        <f t="shared" si="253"/>
        <v>0</v>
      </c>
      <c r="BM277" s="139">
        <v>1259</v>
      </c>
      <c r="BN277" s="32">
        <f t="shared" si="254"/>
        <v>0</v>
      </c>
      <c r="BO277" s="46">
        <f t="shared" si="255"/>
        <v>5499726.904803291</v>
      </c>
      <c r="BP277" s="5">
        <f t="shared" si="256"/>
        <v>5499726.904803291</v>
      </c>
      <c r="BQ277" s="96">
        <f t="shared" si="257"/>
        <v>1.9529549113033657E-3</v>
      </c>
      <c r="BR277" s="67">
        <f t="shared" si="258"/>
        <v>11500.888143093813</v>
      </c>
      <c r="BS277" s="97">
        <f t="shared" si="260"/>
        <v>5511228</v>
      </c>
      <c r="BT277" s="99">
        <f t="shared" si="259"/>
        <v>292.15585241730281</v>
      </c>
    </row>
    <row r="278" spans="1:72" ht="15.6" x14ac:dyDescent="0.3">
      <c r="A278" s="3" t="s">
        <v>367</v>
      </c>
      <c r="B278" s="13" t="s">
        <v>68</v>
      </c>
      <c r="C278" s="36">
        <v>25288</v>
      </c>
      <c r="D278" s="25">
        <v>0</v>
      </c>
      <c r="E278" s="28">
        <v>0</v>
      </c>
      <c r="F278" s="4">
        <v>0</v>
      </c>
      <c r="G278" s="28">
        <v>0</v>
      </c>
      <c r="H278" s="28">
        <v>0</v>
      </c>
      <c r="I278" s="4">
        <v>0</v>
      </c>
      <c r="J278" s="28">
        <f t="shared" si="212"/>
        <v>0</v>
      </c>
      <c r="K278" s="49">
        <f t="shared" si="213"/>
        <v>0</v>
      </c>
      <c r="L278" s="39">
        <v>13776</v>
      </c>
      <c r="M278" s="40">
        <f t="shared" si="214"/>
        <v>4.4329801365419665E-3</v>
      </c>
      <c r="N278" s="1">
        <f t="shared" si="215"/>
        <v>506530.90456306568</v>
      </c>
      <c r="O278" s="43">
        <v>2551</v>
      </c>
      <c r="P278" s="43">
        <v>1734</v>
      </c>
      <c r="Q278" s="43">
        <f t="shared" si="216"/>
        <v>3418</v>
      </c>
      <c r="R278" s="44">
        <f t="shared" si="217"/>
        <v>3.6490466892214334E-3</v>
      </c>
      <c r="S278" s="32">
        <f t="shared" si="218"/>
        <v>416955.38065867318</v>
      </c>
      <c r="T278" s="46">
        <f t="shared" si="219"/>
        <v>923486.28522173886</v>
      </c>
      <c r="U278" s="5">
        <f t="shared" si="220"/>
        <v>36.518755347269014</v>
      </c>
      <c r="V278" s="59">
        <v>107106383.44</v>
      </c>
      <c r="W278" s="58">
        <f t="shared" si="221"/>
        <v>5.9705399758757833</v>
      </c>
      <c r="X278" s="44">
        <f t="shared" si="222"/>
        <v>3.6629667565988545E-3</v>
      </c>
      <c r="Y278" s="100">
        <f t="shared" si="223"/>
        <v>4235.462806074027</v>
      </c>
      <c r="Z278" s="32">
        <f t="shared" si="224"/>
        <v>1988106.3591964543</v>
      </c>
      <c r="AA278" s="63">
        <v>30300713.199000001</v>
      </c>
      <c r="AB278" s="58">
        <f t="shared" si="225"/>
        <v>21.104550899518252</v>
      </c>
      <c r="AC278" s="58">
        <f t="shared" si="226"/>
        <v>3.6199911754862296E-3</v>
      </c>
      <c r="AD278" s="105">
        <f t="shared" si="227"/>
        <v>1198.2249762337867</v>
      </c>
      <c r="AE278" s="5">
        <f t="shared" si="228"/>
        <v>1158176.9782680934</v>
      </c>
      <c r="AF278" s="46">
        <f t="shared" si="229"/>
        <v>3146283.3374645477</v>
      </c>
      <c r="AG278" s="67">
        <f t="shared" si="230"/>
        <v>124.41803770422919</v>
      </c>
      <c r="AH278" s="70">
        <v>3574.1351</v>
      </c>
      <c r="AI278" s="40">
        <f t="shared" si="231"/>
        <v>3.8061626522376854E-3</v>
      </c>
      <c r="AJ278" s="5">
        <f t="shared" si="232"/>
        <v>652367.61590436462</v>
      </c>
      <c r="AK278" s="46">
        <f t="shared" si="233"/>
        <v>652367.61590436462</v>
      </c>
      <c r="AL278" s="5">
        <f t="shared" si="234"/>
        <v>25.797517237597461</v>
      </c>
      <c r="AM278" s="74">
        <v>2751.4722222222222</v>
      </c>
      <c r="AN278" s="44">
        <f t="shared" si="235"/>
        <v>3.060928146663987E-3</v>
      </c>
      <c r="AO278" s="5">
        <f t="shared" si="236"/>
        <v>87436.430231334409</v>
      </c>
      <c r="AP278" s="108">
        <v>17.333333333333332</v>
      </c>
      <c r="AQ278" s="77">
        <f t="shared" si="237"/>
        <v>1.9630790139303117E-3</v>
      </c>
      <c r="AR278" s="32">
        <f t="shared" si="238"/>
        <v>168233.63754524526</v>
      </c>
      <c r="AS278" s="36">
        <v>191.75</v>
      </c>
      <c r="AT278" s="81">
        <f t="shared" si="239"/>
        <v>3.4445953087037014E-3</v>
      </c>
      <c r="AU278" s="6">
        <f t="shared" si="240"/>
        <v>393593.90834817482</v>
      </c>
      <c r="AV278" s="110">
        <v>47.527777777777779</v>
      </c>
      <c r="AW278" s="77">
        <f t="shared" si="241"/>
        <v>1.2650890146501885E-3</v>
      </c>
      <c r="AX278" s="73">
        <f t="shared" si="242"/>
        <v>144554.37723739303</v>
      </c>
      <c r="AY278" s="86">
        <v>302</v>
      </c>
      <c r="AZ278" s="77">
        <f t="shared" si="243"/>
        <v>3.2583481685278092E-3</v>
      </c>
      <c r="BA278" s="73">
        <f t="shared" si="244"/>
        <v>279236.73010126769</v>
      </c>
      <c r="BB278" s="46">
        <f t="shared" si="245"/>
        <v>1073055.0834634153</v>
      </c>
      <c r="BC278" s="67">
        <f t="shared" si="246"/>
        <v>42.433370905702915</v>
      </c>
      <c r="BD278" s="93">
        <f t="shared" si="247"/>
        <v>5795192.3220540667</v>
      </c>
      <c r="BE278" s="1">
        <v>3166115</v>
      </c>
      <c r="BF278" s="1">
        <f t="shared" si="248"/>
        <v>0</v>
      </c>
      <c r="BG278" s="1">
        <f t="shared" si="249"/>
        <v>2629077.3220540667</v>
      </c>
      <c r="BH278" s="87">
        <f t="shared" si="250"/>
        <v>1.8994861903797815E-3</v>
      </c>
      <c r="BI278" s="1">
        <f t="shared" si="251"/>
        <v>-948.70011717818625</v>
      </c>
      <c r="BJ278" s="93">
        <f t="shared" si="252"/>
        <v>5794243.6219368884</v>
      </c>
      <c r="BK278" s="91">
        <v>7</v>
      </c>
      <c r="BL278" s="5">
        <f t="shared" si="253"/>
        <v>0</v>
      </c>
      <c r="BM278" s="139">
        <v>692</v>
      </c>
      <c r="BN278" s="32">
        <f t="shared" si="254"/>
        <v>0</v>
      </c>
      <c r="BO278" s="46">
        <f t="shared" si="255"/>
        <v>5794243.6219368884</v>
      </c>
      <c r="BP278" s="5">
        <f t="shared" si="256"/>
        <v>5794243.6219368884</v>
      </c>
      <c r="BQ278" s="96">
        <f t="shared" si="257"/>
        <v>2.0575378986303658E-3</v>
      </c>
      <c r="BR278" s="67">
        <f t="shared" si="258"/>
        <v>12116.773964090929</v>
      </c>
      <c r="BS278" s="97">
        <f t="shared" si="260"/>
        <v>5806360</v>
      </c>
      <c r="BT278" s="99">
        <f t="shared" si="259"/>
        <v>229.60930085416007</v>
      </c>
    </row>
    <row r="279" spans="1:72" ht="15.6" x14ac:dyDescent="0.3">
      <c r="A279" s="2" t="s">
        <v>515</v>
      </c>
      <c r="B279" s="13" t="s">
        <v>216</v>
      </c>
      <c r="C279" s="36">
        <v>26206</v>
      </c>
      <c r="D279" s="25">
        <v>0</v>
      </c>
      <c r="E279" s="28">
        <v>0</v>
      </c>
      <c r="F279" s="4">
        <v>0</v>
      </c>
      <c r="G279" s="28">
        <v>0</v>
      </c>
      <c r="H279" s="28">
        <v>0</v>
      </c>
      <c r="I279" s="4">
        <v>0</v>
      </c>
      <c r="J279" s="28">
        <f t="shared" si="212"/>
        <v>0</v>
      </c>
      <c r="K279" s="49">
        <f t="shared" si="213"/>
        <v>0</v>
      </c>
      <c r="L279" s="39">
        <v>12637</v>
      </c>
      <c r="M279" s="40">
        <f t="shared" si="214"/>
        <v>4.0664612358798516E-3</v>
      </c>
      <c r="N279" s="1">
        <f t="shared" si="215"/>
        <v>464650.9176076845</v>
      </c>
      <c r="O279" s="43">
        <v>3922</v>
      </c>
      <c r="P279" s="43">
        <v>2084</v>
      </c>
      <c r="Q279" s="43">
        <f t="shared" si="216"/>
        <v>4964</v>
      </c>
      <c r="R279" s="44">
        <f t="shared" si="217"/>
        <v>5.2995517160021053E-3</v>
      </c>
      <c r="S279" s="32">
        <f t="shared" si="218"/>
        <v>605549.00807187066</v>
      </c>
      <c r="T279" s="46">
        <f t="shared" si="219"/>
        <v>1070199.9256795552</v>
      </c>
      <c r="U279" s="5">
        <f t="shared" si="220"/>
        <v>40.83797320001355</v>
      </c>
      <c r="V279" s="59">
        <v>110205095.30000001</v>
      </c>
      <c r="W279" s="58">
        <f t="shared" si="221"/>
        <v>6.2316033040987708</v>
      </c>
      <c r="X279" s="44">
        <f t="shared" si="222"/>
        <v>3.8231308785227828E-3</v>
      </c>
      <c r="Y279" s="100">
        <f t="shared" si="223"/>
        <v>4205.3382927573839</v>
      </c>
      <c r="Z279" s="32">
        <f t="shared" si="224"/>
        <v>2075036.7985018173</v>
      </c>
      <c r="AA279" s="63">
        <v>30286215.333000001</v>
      </c>
      <c r="AB279" s="58">
        <f t="shared" si="225"/>
        <v>22.675478875424531</v>
      </c>
      <c r="AC279" s="58">
        <f t="shared" si="226"/>
        <v>3.8894470590622684E-3</v>
      </c>
      <c r="AD279" s="105">
        <f t="shared" si="227"/>
        <v>1155.6977536823629</v>
      </c>
      <c r="AE279" s="5">
        <f t="shared" si="228"/>
        <v>1244386.4704707197</v>
      </c>
      <c r="AF279" s="46">
        <f t="shared" si="229"/>
        <v>3319423.268972537</v>
      </c>
      <c r="AG279" s="67">
        <f t="shared" si="230"/>
        <v>126.66653701337621</v>
      </c>
      <c r="AH279" s="70">
        <v>2236.5816</v>
      </c>
      <c r="AI279" s="40">
        <f t="shared" si="231"/>
        <v>2.3817771618655395E-3</v>
      </c>
      <c r="AJ279" s="5">
        <f t="shared" si="232"/>
        <v>408231.18470467703</v>
      </c>
      <c r="AK279" s="46">
        <f t="shared" si="233"/>
        <v>408231.18470467703</v>
      </c>
      <c r="AL279" s="5">
        <f t="shared" si="234"/>
        <v>15.577775498156035</v>
      </c>
      <c r="AM279" s="74">
        <v>3657.6388888888887</v>
      </c>
      <c r="AN279" s="44">
        <f t="shared" si="235"/>
        <v>4.0690106681471579E-3</v>
      </c>
      <c r="AO279" s="5">
        <f t="shared" si="236"/>
        <v>116232.64263284259</v>
      </c>
      <c r="AP279" s="108">
        <v>33.666666666666664</v>
      </c>
      <c r="AQ279" s="77">
        <f t="shared" si="237"/>
        <v>3.8129034693646434E-3</v>
      </c>
      <c r="AR279" s="32">
        <f t="shared" si="238"/>
        <v>326761.48830903403</v>
      </c>
      <c r="AS279" s="36">
        <v>225.33333333333334</v>
      </c>
      <c r="AT279" s="81">
        <f t="shared" si="239"/>
        <v>4.0478860124879652E-3</v>
      </c>
      <c r="AU279" s="6">
        <f t="shared" si="240"/>
        <v>462528.4346690416</v>
      </c>
      <c r="AV279" s="110">
        <v>219.36111111111111</v>
      </c>
      <c r="AW279" s="77">
        <f t="shared" si="241"/>
        <v>5.8389292511353231E-3</v>
      </c>
      <c r="AX279" s="73">
        <f t="shared" si="242"/>
        <v>667180.54765849945</v>
      </c>
      <c r="AY279" s="86">
        <v>411</v>
      </c>
      <c r="AZ279" s="77">
        <f t="shared" si="243"/>
        <v>4.434374494254734E-3</v>
      </c>
      <c r="BA279" s="73">
        <f t="shared" si="244"/>
        <v>380020.84791927494</v>
      </c>
      <c r="BB279" s="46">
        <f t="shared" si="245"/>
        <v>1952723.9611886926</v>
      </c>
      <c r="BC279" s="67">
        <f t="shared" si="246"/>
        <v>74.5143845374606</v>
      </c>
      <c r="BD279" s="93">
        <f t="shared" si="247"/>
        <v>6750578.3405454615</v>
      </c>
      <c r="BE279" s="1">
        <v>3749797</v>
      </c>
      <c r="BF279" s="1">
        <f t="shared" si="248"/>
        <v>0</v>
      </c>
      <c r="BG279" s="1">
        <f t="shared" si="249"/>
        <v>3000781.3405454615</v>
      </c>
      <c r="BH279" s="87">
        <f t="shared" si="250"/>
        <v>2.1680392086232503E-3</v>
      </c>
      <c r="BI279" s="1">
        <f t="shared" si="251"/>
        <v>-1082.8291680586217</v>
      </c>
      <c r="BJ279" s="93">
        <f t="shared" si="252"/>
        <v>6749495.5113774026</v>
      </c>
      <c r="BK279" s="91">
        <v>7.5</v>
      </c>
      <c r="BL279" s="5">
        <f t="shared" si="253"/>
        <v>0</v>
      </c>
      <c r="BM279" s="139">
        <v>976</v>
      </c>
      <c r="BN279" s="32">
        <f t="shared" si="254"/>
        <v>0</v>
      </c>
      <c r="BO279" s="46">
        <f t="shared" si="255"/>
        <v>6749495.5113774026</v>
      </c>
      <c r="BP279" s="5">
        <f t="shared" si="256"/>
        <v>6749495.5113774026</v>
      </c>
      <c r="BQ279" s="96">
        <f t="shared" si="257"/>
        <v>2.3967481723960226E-3</v>
      </c>
      <c r="BR279" s="67">
        <f t="shared" si="258"/>
        <v>14114.372266533788</v>
      </c>
      <c r="BS279" s="97">
        <f t="shared" si="260"/>
        <v>6763610</v>
      </c>
      <c r="BT279" s="99">
        <f t="shared" si="259"/>
        <v>258.09394795085097</v>
      </c>
    </row>
    <row r="280" spans="1:72" ht="15.6" x14ac:dyDescent="0.3">
      <c r="A280" s="2" t="s">
        <v>466</v>
      </c>
      <c r="B280" s="13" t="s">
        <v>167</v>
      </c>
      <c r="C280" s="36">
        <v>31503</v>
      </c>
      <c r="D280" s="25">
        <v>0</v>
      </c>
      <c r="E280" s="28">
        <v>0</v>
      </c>
      <c r="F280" s="4">
        <v>0</v>
      </c>
      <c r="G280" s="28">
        <v>0</v>
      </c>
      <c r="H280" s="28">
        <v>0</v>
      </c>
      <c r="I280" s="4">
        <v>0</v>
      </c>
      <c r="J280" s="28">
        <f t="shared" si="212"/>
        <v>0</v>
      </c>
      <c r="K280" s="49">
        <f t="shared" si="213"/>
        <v>0</v>
      </c>
      <c r="L280" s="39">
        <v>13669</v>
      </c>
      <c r="M280" s="40">
        <f t="shared" si="214"/>
        <v>4.3985485980249815E-3</v>
      </c>
      <c r="N280" s="1">
        <f t="shared" si="215"/>
        <v>502596.61254882009</v>
      </c>
      <c r="O280" s="43">
        <v>667</v>
      </c>
      <c r="P280" s="43">
        <v>1411</v>
      </c>
      <c r="Q280" s="43">
        <f t="shared" si="216"/>
        <v>1372.5</v>
      </c>
      <c r="R280" s="44">
        <f t="shared" si="217"/>
        <v>1.4652769400106546E-3</v>
      </c>
      <c r="S280" s="32">
        <f t="shared" si="218"/>
        <v>167428.68927853392</v>
      </c>
      <c r="T280" s="46">
        <f t="shared" si="219"/>
        <v>670025.30182735401</v>
      </c>
      <c r="U280" s="5">
        <f t="shared" si="220"/>
        <v>21.268618919701424</v>
      </c>
      <c r="V280" s="59">
        <v>118039918.69</v>
      </c>
      <c r="W280" s="58">
        <f t="shared" si="221"/>
        <v>8.4076558168967672</v>
      </c>
      <c r="X280" s="44">
        <f t="shared" si="222"/>
        <v>5.1581538491751603E-3</v>
      </c>
      <c r="Y280" s="100">
        <f t="shared" si="223"/>
        <v>3746.9421543979938</v>
      </c>
      <c r="Z280" s="32">
        <f t="shared" si="224"/>
        <v>2799631.869654411</v>
      </c>
      <c r="AA280" s="63">
        <v>33318527.283</v>
      </c>
      <c r="AB280" s="58">
        <f t="shared" si="225"/>
        <v>29.786400838501912</v>
      </c>
      <c r="AC280" s="58">
        <f t="shared" si="226"/>
        <v>5.1091590955074E-3</v>
      </c>
      <c r="AD280" s="105">
        <f t="shared" si="227"/>
        <v>1057.6302981620797</v>
      </c>
      <c r="AE280" s="5">
        <f t="shared" si="228"/>
        <v>1634620.1291308135</v>
      </c>
      <c r="AF280" s="46">
        <f t="shared" si="229"/>
        <v>4434251.9987852247</v>
      </c>
      <c r="AG280" s="67">
        <f t="shared" si="230"/>
        <v>140.75649934245072</v>
      </c>
      <c r="AH280" s="70">
        <v>2045.5522000000001</v>
      </c>
      <c r="AI280" s="40">
        <f t="shared" si="231"/>
        <v>2.1783464164078837E-3</v>
      </c>
      <c r="AJ280" s="5">
        <f t="shared" si="232"/>
        <v>373363.61793428793</v>
      </c>
      <c r="AK280" s="46">
        <f t="shared" si="233"/>
        <v>373363.61793428793</v>
      </c>
      <c r="AL280" s="5">
        <f t="shared" si="234"/>
        <v>11.851684535894611</v>
      </c>
      <c r="AM280" s="74">
        <v>4175.6111111111113</v>
      </c>
      <c r="AN280" s="44">
        <f t="shared" si="235"/>
        <v>4.6452388202560639E-3</v>
      </c>
      <c r="AO280" s="5">
        <f t="shared" si="236"/>
        <v>132692.79138677934</v>
      </c>
      <c r="AP280" s="108">
        <v>21.333333333333332</v>
      </c>
      <c r="AQ280" s="77">
        <f t="shared" si="237"/>
        <v>2.4160972479142294E-3</v>
      </c>
      <c r="AR280" s="32">
        <f t="shared" si="238"/>
        <v>207056.78467107107</v>
      </c>
      <c r="AS280" s="36">
        <v>174.33333333333334</v>
      </c>
      <c r="AT280" s="81">
        <f t="shared" si="239"/>
        <v>3.1317224623242691E-3</v>
      </c>
      <c r="AU280" s="6">
        <f t="shared" si="240"/>
        <v>357843.74457382952</v>
      </c>
      <c r="AV280" s="110">
        <v>92.388888888888886</v>
      </c>
      <c r="AW280" s="77">
        <f t="shared" si="241"/>
        <v>2.4591969975023532E-3</v>
      </c>
      <c r="AX280" s="73">
        <f t="shared" si="242"/>
        <v>280998.16405118007</v>
      </c>
      <c r="AY280" s="86">
        <v>233</v>
      </c>
      <c r="AZ280" s="77">
        <f t="shared" si="243"/>
        <v>2.5138911366456278E-3</v>
      </c>
      <c r="BA280" s="73">
        <f t="shared" si="244"/>
        <v>215437.60964766683</v>
      </c>
      <c r="BB280" s="46">
        <f t="shared" si="245"/>
        <v>1194029.0943305269</v>
      </c>
      <c r="BC280" s="67">
        <f t="shared" si="246"/>
        <v>37.902075812796461</v>
      </c>
      <c r="BD280" s="93">
        <f t="shared" si="247"/>
        <v>6671670.0128773935</v>
      </c>
      <c r="BE280" s="1">
        <v>4542015</v>
      </c>
      <c r="BF280" s="1">
        <f t="shared" si="248"/>
        <v>0</v>
      </c>
      <c r="BG280" s="1">
        <f t="shared" si="249"/>
        <v>2129655.0128773935</v>
      </c>
      <c r="BH280" s="87">
        <f t="shared" si="250"/>
        <v>1.5386577843489132E-3</v>
      </c>
      <c r="BI280" s="1">
        <f t="shared" si="251"/>
        <v>-768.48403936913394</v>
      </c>
      <c r="BJ280" s="93">
        <f t="shared" si="252"/>
        <v>6670901.5288380245</v>
      </c>
      <c r="BK280" s="91">
        <v>6.8</v>
      </c>
      <c r="BL280" s="5">
        <f t="shared" si="253"/>
        <v>0</v>
      </c>
      <c r="BM280" s="139">
        <v>1133.5</v>
      </c>
      <c r="BN280" s="32">
        <f t="shared" si="254"/>
        <v>0</v>
      </c>
      <c r="BO280" s="46">
        <f t="shared" si="255"/>
        <v>6670901.5288380245</v>
      </c>
      <c r="BP280" s="5">
        <f t="shared" si="256"/>
        <v>6670901.5288380245</v>
      </c>
      <c r="BQ280" s="96">
        <f t="shared" si="257"/>
        <v>2.3688394222242427E-3</v>
      </c>
      <c r="BR280" s="67">
        <f t="shared" si="258"/>
        <v>13950.018541784979</v>
      </c>
      <c r="BS280" s="97">
        <f t="shared" si="260"/>
        <v>6684852</v>
      </c>
      <c r="BT280" s="99">
        <f t="shared" si="259"/>
        <v>212.19731454147225</v>
      </c>
    </row>
    <row r="281" spans="1:72" ht="15.6" x14ac:dyDescent="0.3">
      <c r="A281" s="2" t="s">
        <v>401</v>
      </c>
      <c r="B281" s="13" t="s">
        <v>102</v>
      </c>
      <c r="C281" s="36">
        <v>14254</v>
      </c>
      <c r="D281" s="25">
        <v>0</v>
      </c>
      <c r="E281" s="28">
        <v>0</v>
      </c>
      <c r="F281" s="4">
        <v>0</v>
      </c>
      <c r="G281" s="28">
        <v>0</v>
      </c>
      <c r="H281" s="28">
        <v>0</v>
      </c>
      <c r="I281" s="4">
        <v>0</v>
      </c>
      <c r="J281" s="28">
        <f t="shared" si="212"/>
        <v>0</v>
      </c>
      <c r="K281" s="49">
        <f t="shared" si="213"/>
        <v>0</v>
      </c>
      <c r="L281" s="39">
        <v>3156</v>
      </c>
      <c r="M281" s="40">
        <f t="shared" si="214"/>
        <v>1.0155694912112694E-3</v>
      </c>
      <c r="N281" s="1">
        <f t="shared" si="215"/>
        <v>116043.22987812394</v>
      </c>
      <c r="O281" s="43">
        <v>1035</v>
      </c>
      <c r="P281" s="43">
        <v>159</v>
      </c>
      <c r="Q281" s="43">
        <f t="shared" si="216"/>
        <v>1114.5</v>
      </c>
      <c r="R281" s="44">
        <f t="shared" si="217"/>
        <v>1.1898369031999086E-3</v>
      </c>
      <c r="S281" s="32">
        <f t="shared" si="218"/>
        <v>135955.75533765106</v>
      </c>
      <c r="T281" s="46">
        <f t="shared" si="219"/>
        <v>251998.985215775</v>
      </c>
      <c r="U281" s="5">
        <f t="shared" si="220"/>
        <v>17.679176737461415</v>
      </c>
      <c r="V281" s="59">
        <v>89916702.980000004</v>
      </c>
      <c r="W281" s="58">
        <f t="shared" si="221"/>
        <v>2.2596081625145015</v>
      </c>
      <c r="X281" s="44">
        <f t="shared" si="222"/>
        <v>1.3862849282766849E-3</v>
      </c>
      <c r="Y281" s="100">
        <f t="shared" si="223"/>
        <v>6308.1733534446475</v>
      </c>
      <c r="Z281" s="32">
        <f t="shared" si="224"/>
        <v>752417.93461542658</v>
      </c>
      <c r="AA281" s="63">
        <v>26413386.714000002</v>
      </c>
      <c r="AB281" s="58">
        <f t="shared" si="225"/>
        <v>7.6921796587451423</v>
      </c>
      <c r="AC281" s="58">
        <f t="shared" si="226"/>
        <v>1.3194131738452543E-3</v>
      </c>
      <c r="AD281" s="105">
        <f t="shared" si="227"/>
        <v>1853.0508428511296</v>
      </c>
      <c r="AE281" s="5">
        <f t="shared" si="228"/>
        <v>422131.95797803521</v>
      </c>
      <c r="AF281" s="46">
        <f t="shared" si="229"/>
        <v>1174549.8925934618</v>
      </c>
      <c r="AG281" s="67">
        <f t="shared" si="230"/>
        <v>82.401423642027623</v>
      </c>
      <c r="AH281" s="70">
        <v>209.6437</v>
      </c>
      <c r="AI281" s="40">
        <f t="shared" si="231"/>
        <v>2.2325345821900286E-4</v>
      </c>
      <c r="AJ281" s="5">
        <f t="shared" si="232"/>
        <v>38265.134621903308</v>
      </c>
      <c r="AK281" s="46">
        <f t="shared" si="233"/>
        <v>38265.134621903308</v>
      </c>
      <c r="AL281" s="5">
        <f t="shared" si="234"/>
        <v>2.6845190558371903</v>
      </c>
      <c r="AM281" s="74">
        <v>879.08333333333337</v>
      </c>
      <c r="AN281" s="44">
        <f t="shared" si="235"/>
        <v>9.7795314687566456E-4</v>
      </c>
      <c r="AO281" s="5">
        <f t="shared" si="236"/>
        <v>27935.556798189256</v>
      </c>
      <c r="AP281" s="108">
        <v>6.666666666666667</v>
      </c>
      <c r="AQ281" s="77">
        <f t="shared" si="237"/>
        <v>7.5503038997319681E-4</v>
      </c>
      <c r="AR281" s="32">
        <f t="shared" si="238"/>
        <v>64705.245209709719</v>
      </c>
      <c r="AS281" s="36">
        <v>61.166666666666664</v>
      </c>
      <c r="AT281" s="81">
        <f t="shared" si="239"/>
        <v>1.0987974604904462E-3</v>
      </c>
      <c r="AU281" s="6">
        <f t="shared" si="240"/>
        <v>125553.20674817919</v>
      </c>
      <c r="AV281" s="110">
        <v>75.916666666666671</v>
      </c>
      <c r="AW281" s="77">
        <f t="shared" si="241"/>
        <v>2.0207412489999794E-3</v>
      </c>
      <c r="AX281" s="73">
        <f t="shared" si="242"/>
        <v>230898.37112203104</v>
      </c>
      <c r="AY281" s="86">
        <v>233</v>
      </c>
      <c r="AZ281" s="77">
        <f t="shared" si="243"/>
        <v>2.5138911366456278E-3</v>
      </c>
      <c r="BA281" s="73">
        <f t="shared" si="244"/>
        <v>215437.60964766683</v>
      </c>
      <c r="BB281" s="46">
        <f t="shared" si="245"/>
        <v>664529.98952577612</v>
      </c>
      <c r="BC281" s="67">
        <f t="shared" si="246"/>
        <v>46.620596992126849</v>
      </c>
      <c r="BD281" s="93">
        <f t="shared" si="247"/>
        <v>2129344.0019569164</v>
      </c>
      <c r="BE281" s="1">
        <v>1486727</v>
      </c>
      <c r="BF281" s="1">
        <f t="shared" si="248"/>
        <v>0</v>
      </c>
      <c r="BG281" s="1">
        <f t="shared" si="249"/>
        <v>642617.00195691641</v>
      </c>
      <c r="BH281" s="87">
        <f t="shared" si="250"/>
        <v>4.6428536379703985E-4</v>
      </c>
      <c r="BI281" s="1">
        <f t="shared" si="251"/>
        <v>-231.88775010272744</v>
      </c>
      <c r="BJ281" s="93">
        <f t="shared" si="252"/>
        <v>2129112.1142068137</v>
      </c>
      <c r="BK281" s="91">
        <v>7.2</v>
      </c>
      <c r="BL281" s="5">
        <f t="shared" si="253"/>
        <v>0</v>
      </c>
      <c r="BM281" s="139">
        <v>535</v>
      </c>
      <c r="BN281" s="32">
        <f t="shared" si="254"/>
        <v>0</v>
      </c>
      <c r="BO281" s="46">
        <f t="shared" si="255"/>
        <v>2129112.1142068137</v>
      </c>
      <c r="BP281" s="5">
        <f t="shared" si="256"/>
        <v>2129112.1142068137</v>
      </c>
      <c r="BQ281" s="96">
        <f t="shared" si="257"/>
        <v>7.5604844242796291E-4</v>
      </c>
      <c r="BR281" s="67">
        <f t="shared" si="258"/>
        <v>4452.3447606485033</v>
      </c>
      <c r="BS281" s="97">
        <f t="shared" si="260"/>
        <v>2133564</v>
      </c>
      <c r="BT281" s="99">
        <f t="shared" si="259"/>
        <v>149.6817735372527</v>
      </c>
    </row>
    <row r="282" spans="1:72" ht="15.6" x14ac:dyDescent="0.3">
      <c r="A282" s="3" t="s">
        <v>516</v>
      </c>
      <c r="B282" s="13" t="s">
        <v>217</v>
      </c>
      <c r="C282" s="36">
        <v>11690</v>
      </c>
      <c r="D282" s="25">
        <v>0</v>
      </c>
      <c r="E282" s="28">
        <v>0</v>
      </c>
      <c r="F282" s="4">
        <v>0</v>
      </c>
      <c r="G282" s="28">
        <v>0</v>
      </c>
      <c r="H282" s="28">
        <v>0</v>
      </c>
      <c r="I282" s="4">
        <v>0</v>
      </c>
      <c r="J282" s="28">
        <f t="shared" si="212"/>
        <v>0</v>
      </c>
      <c r="K282" s="49">
        <f t="shared" si="213"/>
        <v>0</v>
      </c>
      <c r="L282" s="39">
        <v>3033</v>
      </c>
      <c r="M282" s="40">
        <f t="shared" si="214"/>
        <v>9.7598931142071606E-4</v>
      </c>
      <c r="N282" s="1">
        <f t="shared" si="215"/>
        <v>111520.63251595371</v>
      </c>
      <c r="O282" s="43">
        <v>0</v>
      </c>
      <c r="P282" s="43">
        <v>139</v>
      </c>
      <c r="Q282" s="43">
        <f t="shared" si="216"/>
        <v>69.5</v>
      </c>
      <c r="R282" s="44">
        <f t="shared" si="217"/>
        <v>7.4197994412197085E-5</v>
      </c>
      <c r="S282" s="32">
        <f t="shared" si="218"/>
        <v>8478.1740654703881</v>
      </c>
      <c r="T282" s="46">
        <f t="shared" si="219"/>
        <v>119998.8065814241</v>
      </c>
      <c r="U282" s="5">
        <f t="shared" si="220"/>
        <v>10.265081829035424</v>
      </c>
      <c r="V282" s="59">
        <v>53222044.470000006</v>
      </c>
      <c r="W282" s="58">
        <f t="shared" si="221"/>
        <v>2.5676597237265053</v>
      </c>
      <c r="X282" s="44">
        <f t="shared" si="222"/>
        <v>1.5752766497285509E-3</v>
      </c>
      <c r="Y282" s="100">
        <f t="shared" si="223"/>
        <v>4552.7839580838327</v>
      </c>
      <c r="Z282" s="32">
        <f t="shared" si="224"/>
        <v>854994.79873166513</v>
      </c>
      <c r="AA282" s="63">
        <v>10199544.948000001</v>
      </c>
      <c r="AB282" s="58">
        <f t="shared" si="225"/>
        <v>13.398254598289357</v>
      </c>
      <c r="AC282" s="58">
        <f t="shared" si="226"/>
        <v>2.2981566224104018E-3</v>
      </c>
      <c r="AD282" s="105">
        <f t="shared" si="227"/>
        <v>872.50170641574005</v>
      </c>
      <c r="AE282" s="5">
        <f t="shared" si="228"/>
        <v>735270.32622464246</v>
      </c>
      <c r="AF282" s="46">
        <f t="shared" si="229"/>
        <v>1590265.1249563075</v>
      </c>
      <c r="AG282" s="67">
        <f t="shared" si="230"/>
        <v>136.03636654887146</v>
      </c>
      <c r="AH282" s="70">
        <v>1583.4894999999999</v>
      </c>
      <c r="AI282" s="40">
        <f t="shared" si="231"/>
        <v>1.6862872909058546E-3</v>
      </c>
      <c r="AJ282" s="5">
        <f t="shared" si="232"/>
        <v>289025.80373209569</v>
      </c>
      <c r="AK282" s="46">
        <f t="shared" si="233"/>
        <v>289025.80373209569</v>
      </c>
      <c r="AL282" s="5">
        <f t="shared" si="234"/>
        <v>24.724191936021874</v>
      </c>
      <c r="AM282" s="74">
        <v>1142.5</v>
      </c>
      <c r="AN282" s="44">
        <f t="shared" si="235"/>
        <v>1.2709960795966784E-3</v>
      </c>
      <c r="AO282" s="5">
        <f t="shared" si="236"/>
        <v>36306.425604623626</v>
      </c>
      <c r="AP282" s="108">
        <v>6.666666666666667</v>
      </c>
      <c r="AQ282" s="77">
        <f t="shared" si="237"/>
        <v>7.5503038997319681E-4</v>
      </c>
      <c r="AR282" s="32">
        <f t="shared" si="238"/>
        <v>64705.245209709719</v>
      </c>
      <c r="AS282" s="36">
        <v>78.25</v>
      </c>
      <c r="AT282" s="81">
        <f t="shared" si="239"/>
        <v>1.4056823098099851E-3</v>
      </c>
      <c r="AU282" s="6">
        <f t="shared" si="240"/>
        <v>160619.15686177148</v>
      </c>
      <c r="AV282" s="110">
        <v>34.5</v>
      </c>
      <c r="AW282" s="77">
        <f t="shared" si="241"/>
        <v>9.1831709888692803E-4</v>
      </c>
      <c r="AX282" s="73">
        <f t="shared" si="242"/>
        <v>104930.76360540157</v>
      </c>
      <c r="AY282" s="86">
        <v>86</v>
      </c>
      <c r="AZ282" s="77">
        <f t="shared" si="243"/>
        <v>9.2787398176619738E-4</v>
      </c>
      <c r="BA282" s="73">
        <f t="shared" si="244"/>
        <v>79517.744333473587</v>
      </c>
      <c r="BB282" s="46">
        <f t="shared" si="245"/>
        <v>446079.33561498002</v>
      </c>
      <c r="BC282" s="67">
        <f t="shared" si="246"/>
        <v>38.159053517106933</v>
      </c>
      <c r="BD282" s="93">
        <f t="shared" si="247"/>
        <v>2445369.0708848075</v>
      </c>
      <c r="BE282" s="1">
        <v>1401858</v>
      </c>
      <c r="BF282" s="1">
        <f t="shared" si="248"/>
        <v>0</v>
      </c>
      <c r="BG282" s="1">
        <f t="shared" si="249"/>
        <v>1043511.0708848075</v>
      </c>
      <c r="BH282" s="87">
        <f t="shared" si="250"/>
        <v>7.5392794727904421E-4</v>
      </c>
      <c r="BI282" s="1">
        <f t="shared" si="251"/>
        <v>-376.5500036536364</v>
      </c>
      <c r="BJ282" s="93">
        <f t="shared" si="252"/>
        <v>2444992.5208811536</v>
      </c>
      <c r="BK282" s="91">
        <v>7.5</v>
      </c>
      <c r="BL282" s="5">
        <f t="shared" si="253"/>
        <v>0</v>
      </c>
      <c r="BM282" s="139">
        <v>881.61</v>
      </c>
      <c r="BN282" s="32">
        <f t="shared" si="254"/>
        <v>0</v>
      </c>
      <c r="BO282" s="46">
        <f t="shared" si="255"/>
        <v>2444992.5208811536</v>
      </c>
      <c r="BP282" s="5">
        <f t="shared" si="256"/>
        <v>2444992.5208811536</v>
      </c>
      <c r="BQ282" s="96">
        <f t="shared" si="257"/>
        <v>8.6821768324251585E-4</v>
      </c>
      <c r="BR282" s="67">
        <f t="shared" si="258"/>
        <v>5112.9057824300944</v>
      </c>
      <c r="BS282" s="97">
        <f t="shared" si="260"/>
        <v>2450105</v>
      </c>
      <c r="BT282" s="99">
        <f t="shared" si="259"/>
        <v>209.58982035928145</v>
      </c>
    </row>
    <row r="283" spans="1:72" ht="15.6" x14ac:dyDescent="0.3">
      <c r="A283" s="2" t="s">
        <v>490</v>
      </c>
      <c r="B283" s="13" t="s">
        <v>191</v>
      </c>
      <c r="C283" s="36">
        <v>9851</v>
      </c>
      <c r="D283" s="25">
        <v>0</v>
      </c>
      <c r="E283" s="28">
        <v>0</v>
      </c>
      <c r="F283" s="4">
        <v>0</v>
      </c>
      <c r="G283" s="28">
        <v>0</v>
      </c>
      <c r="H283" s="28">
        <v>0</v>
      </c>
      <c r="I283" s="4">
        <v>0</v>
      </c>
      <c r="J283" s="28">
        <f t="shared" si="212"/>
        <v>0</v>
      </c>
      <c r="K283" s="49">
        <f t="shared" si="213"/>
        <v>0</v>
      </c>
      <c r="L283" s="39">
        <v>7491</v>
      </c>
      <c r="M283" s="40">
        <f t="shared" si="214"/>
        <v>2.4105294862685738E-3</v>
      </c>
      <c r="N283" s="1">
        <f t="shared" si="215"/>
        <v>275437.21008144057</v>
      </c>
      <c r="O283" s="43">
        <v>0</v>
      </c>
      <c r="P283" s="43">
        <v>164</v>
      </c>
      <c r="Q283" s="43">
        <f t="shared" si="216"/>
        <v>82</v>
      </c>
      <c r="R283" s="44">
        <f t="shared" si="217"/>
        <v>8.7542957435973531E-5</v>
      </c>
      <c r="S283" s="32">
        <f t="shared" si="218"/>
        <v>10003.025516094558</v>
      </c>
      <c r="T283" s="46">
        <f t="shared" si="219"/>
        <v>285440.23559753515</v>
      </c>
      <c r="U283" s="5">
        <f t="shared" si="220"/>
        <v>28.975762419808664</v>
      </c>
      <c r="V283" s="59">
        <v>36294395.660000011</v>
      </c>
      <c r="W283" s="58">
        <f t="shared" si="221"/>
        <v>2.6737516697915442</v>
      </c>
      <c r="X283" s="44">
        <f t="shared" si="222"/>
        <v>1.6403647779630686E-3</v>
      </c>
      <c r="Y283" s="100">
        <f t="shared" si="223"/>
        <v>3684.3361750076147</v>
      </c>
      <c r="Z283" s="32">
        <f t="shared" si="224"/>
        <v>890321.93387918465</v>
      </c>
      <c r="AA283" s="63">
        <v>16930470.798</v>
      </c>
      <c r="AB283" s="58">
        <f t="shared" si="225"/>
        <v>5.7318075886858155</v>
      </c>
      <c r="AC283" s="58">
        <f t="shared" si="226"/>
        <v>9.8315728154638399E-4</v>
      </c>
      <c r="AD283" s="105">
        <f t="shared" si="227"/>
        <v>1718.6550398944271</v>
      </c>
      <c r="AE283" s="5">
        <f t="shared" si="228"/>
        <v>314550.52631467272</v>
      </c>
      <c r="AF283" s="46">
        <f t="shared" si="229"/>
        <v>1204872.4601938573</v>
      </c>
      <c r="AG283" s="67">
        <f t="shared" si="230"/>
        <v>122.30965995268068</v>
      </c>
      <c r="AH283" s="70">
        <v>1144.1224999999999</v>
      </c>
      <c r="AI283" s="40">
        <f t="shared" si="231"/>
        <v>1.218397236602727E-3</v>
      </c>
      <c r="AJ283" s="5">
        <f t="shared" si="232"/>
        <v>208830.51332545918</v>
      </c>
      <c r="AK283" s="46">
        <f t="shared" si="233"/>
        <v>208830.51332545918</v>
      </c>
      <c r="AL283" s="5">
        <f t="shared" si="234"/>
        <v>21.198915168557424</v>
      </c>
      <c r="AM283" s="74">
        <v>1192.2777777777778</v>
      </c>
      <c r="AN283" s="44">
        <f t="shared" si="235"/>
        <v>1.3263723250291424E-3</v>
      </c>
      <c r="AO283" s="5">
        <f t="shared" si="236"/>
        <v>37888.266467339054</v>
      </c>
      <c r="AP283" s="108">
        <v>5</v>
      </c>
      <c r="AQ283" s="77">
        <f t="shared" si="237"/>
        <v>5.6627279247989761E-4</v>
      </c>
      <c r="AR283" s="32">
        <f t="shared" si="238"/>
        <v>48528.933907282291</v>
      </c>
      <c r="AS283" s="36">
        <v>65.5</v>
      </c>
      <c r="AT283" s="81">
        <f t="shared" si="239"/>
        <v>1.1766414222690611E-3</v>
      </c>
      <c r="AU283" s="6">
        <f t="shared" si="240"/>
        <v>134447.98433796846</v>
      </c>
      <c r="AV283" s="110">
        <v>26.722222222222221</v>
      </c>
      <c r="AW283" s="77">
        <f t="shared" si="241"/>
        <v>7.1128908947602635E-4</v>
      </c>
      <c r="AX283" s="73">
        <f t="shared" si="242"/>
        <v>81274.874869884312</v>
      </c>
      <c r="AY283" s="86">
        <v>91</v>
      </c>
      <c r="AZ283" s="77">
        <f t="shared" si="243"/>
        <v>9.8182014349679019E-4</v>
      </c>
      <c r="BA283" s="73">
        <f t="shared" si="244"/>
        <v>84140.869004024367</v>
      </c>
      <c r="BB283" s="46">
        <f t="shared" si="245"/>
        <v>386280.92858649854</v>
      </c>
      <c r="BC283" s="67">
        <f t="shared" si="246"/>
        <v>39.212356977616338</v>
      </c>
      <c r="BD283" s="93">
        <f t="shared" si="247"/>
        <v>2085424.1377033503</v>
      </c>
      <c r="BE283" s="1">
        <v>1048905</v>
      </c>
      <c r="BF283" s="1">
        <f t="shared" si="248"/>
        <v>0</v>
      </c>
      <c r="BG283" s="1">
        <f t="shared" si="249"/>
        <v>1036519.1377033503</v>
      </c>
      <c r="BH283" s="87">
        <f t="shared" si="250"/>
        <v>7.488763345285071E-4</v>
      </c>
      <c r="BI283" s="1">
        <f t="shared" si="251"/>
        <v>-374.02697103952977</v>
      </c>
      <c r="BJ283" s="93">
        <f t="shared" si="252"/>
        <v>2085050.1107323107</v>
      </c>
      <c r="BK283" s="91">
        <v>7.5</v>
      </c>
      <c r="BL283" s="5">
        <f t="shared" si="253"/>
        <v>0</v>
      </c>
      <c r="BM283" s="139">
        <v>1007.56</v>
      </c>
      <c r="BN283" s="32">
        <f t="shared" si="254"/>
        <v>0</v>
      </c>
      <c r="BO283" s="46">
        <f t="shared" si="255"/>
        <v>2085050.1107323107</v>
      </c>
      <c r="BP283" s="5">
        <f t="shared" si="256"/>
        <v>2085050.1107323107</v>
      </c>
      <c r="BQ283" s="96">
        <f t="shared" si="257"/>
        <v>7.4040200987287685E-4</v>
      </c>
      <c r="BR283" s="67">
        <f t="shared" si="258"/>
        <v>4360.2034267073059</v>
      </c>
      <c r="BS283" s="97">
        <f t="shared" si="260"/>
        <v>2089410</v>
      </c>
      <c r="BT283" s="99">
        <f t="shared" si="259"/>
        <v>212.10130951172471</v>
      </c>
    </row>
    <row r="284" spans="1:72" ht="15.6" x14ac:dyDescent="0.3">
      <c r="A284" s="2" t="s">
        <v>324</v>
      </c>
      <c r="B284" s="13" t="s">
        <v>25</v>
      </c>
      <c r="C284" s="36">
        <v>10084</v>
      </c>
      <c r="D284" s="25">
        <v>0</v>
      </c>
      <c r="E284" s="28">
        <v>0</v>
      </c>
      <c r="F284" s="4">
        <v>0</v>
      </c>
      <c r="G284" s="28">
        <v>0</v>
      </c>
      <c r="H284" s="28">
        <v>0</v>
      </c>
      <c r="I284" s="4">
        <v>0</v>
      </c>
      <c r="J284" s="28">
        <f t="shared" si="212"/>
        <v>0</v>
      </c>
      <c r="K284" s="49">
        <f t="shared" si="213"/>
        <v>0</v>
      </c>
      <c r="L284" s="39">
        <v>8078</v>
      </c>
      <c r="M284" s="40">
        <f t="shared" si="214"/>
        <v>2.5994202629925963E-3</v>
      </c>
      <c r="N284" s="1">
        <f t="shared" si="215"/>
        <v>297020.66253342369</v>
      </c>
      <c r="O284" s="43">
        <v>750</v>
      </c>
      <c r="P284" s="43">
        <v>568.5</v>
      </c>
      <c r="Q284" s="43">
        <f t="shared" si="216"/>
        <v>1034.25</v>
      </c>
      <c r="R284" s="44">
        <f t="shared" si="217"/>
        <v>1.1041622405872638E-3</v>
      </c>
      <c r="S284" s="32">
        <f t="shared" si="218"/>
        <v>126166.20902464387</v>
      </c>
      <c r="T284" s="46">
        <f t="shared" si="219"/>
        <v>423186.87155806756</v>
      </c>
      <c r="U284" s="5">
        <f t="shared" si="220"/>
        <v>41.966171316746092</v>
      </c>
      <c r="V284" s="59">
        <v>47451632.460000001</v>
      </c>
      <c r="W284" s="58">
        <f t="shared" si="221"/>
        <v>2.14296222760552</v>
      </c>
      <c r="X284" s="44">
        <f t="shared" si="222"/>
        <v>1.3147218563283527E-3</v>
      </c>
      <c r="Y284" s="100">
        <f t="shared" si="223"/>
        <v>4705.635904403015</v>
      </c>
      <c r="Z284" s="32">
        <f t="shared" si="224"/>
        <v>713576.46870045376</v>
      </c>
      <c r="AA284" s="63">
        <v>21263154.885000002</v>
      </c>
      <c r="AB284" s="58">
        <f t="shared" si="225"/>
        <v>4.7823127165261203</v>
      </c>
      <c r="AC284" s="58">
        <f t="shared" si="226"/>
        <v>8.202936852181635E-4</v>
      </c>
      <c r="AD284" s="105">
        <f t="shared" si="227"/>
        <v>2108.6032214399052</v>
      </c>
      <c r="AE284" s="5">
        <f t="shared" si="228"/>
        <v>262444.0822043615</v>
      </c>
      <c r="AF284" s="46">
        <f t="shared" si="229"/>
        <v>976020.55090481532</v>
      </c>
      <c r="AG284" s="67">
        <f t="shared" si="230"/>
        <v>96.78902726148506</v>
      </c>
      <c r="AH284" s="70">
        <v>324.04500000000002</v>
      </c>
      <c r="AI284" s="40">
        <f t="shared" si="231"/>
        <v>3.4508152102150834E-4</v>
      </c>
      <c r="AJ284" s="5">
        <f t="shared" si="232"/>
        <v>59146.187309967616</v>
      </c>
      <c r="AK284" s="46">
        <f t="shared" si="233"/>
        <v>59146.187309967616</v>
      </c>
      <c r="AL284" s="5">
        <f t="shared" si="234"/>
        <v>5.8653497927377645</v>
      </c>
      <c r="AM284" s="74">
        <v>1156.7222222222222</v>
      </c>
      <c r="AN284" s="44">
        <f t="shared" si="235"/>
        <v>1.2868178640059538E-3</v>
      </c>
      <c r="AO284" s="5">
        <f t="shared" si="236"/>
        <v>36758.380136828033</v>
      </c>
      <c r="AP284" s="108">
        <v>6.666666666666667</v>
      </c>
      <c r="AQ284" s="77">
        <f t="shared" si="237"/>
        <v>7.5503038997319681E-4</v>
      </c>
      <c r="AR284" s="32">
        <f t="shared" si="238"/>
        <v>64705.245209709719</v>
      </c>
      <c r="AS284" s="36">
        <v>79.75</v>
      </c>
      <c r="AT284" s="81">
        <f t="shared" si="239"/>
        <v>1.4326282965795056E-3</v>
      </c>
      <c r="AU284" s="6">
        <f t="shared" si="240"/>
        <v>163698.11833516008</v>
      </c>
      <c r="AV284" s="110">
        <v>34.277777777777779</v>
      </c>
      <c r="AW284" s="77">
        <f t="shared" si="241"/>
        <v>9.1240201290375942E-4</v>
      </c>
      <c r="AX284" s="73">
        <f t="shared" si="242"/>
        <v>104254.88107010108</v>
      </c>
      <c r="AY284" s="86">
        <v>35</v>
      </c>
      <c r="AZ284" s="77">
        <f t="shared" si="243"/>
        <v>3.7762313211415008E-4</v>
      </c>
      <c r="BA284" s="73">
        <f t="shared" si="244"/>
        <v>32361.87269385553</v>
      </c>
      <c r="BB284" s="46">
        <f t="shared" si="245"/>
        <v>401778.49744565447</v>
      </c>
      <c r="BC284" s="67">
        <f t="shared" si="246"/>
        <v>39.843167140584541</v>
      </c>
      <c r="BD284" s="93">
        <f t="shared" si="247"/>
        <v>1860132.1072185049</v>
      </c>
      <c r="BE284" s="1">
        <v>979434</v>
      </c>
      <c r="BF284" s="1">
        <f t="shared" si="248"/>
        <v>0</v>
      </c>
      <c r="BG284" s="1">
        <f t="shared" si="249"/>
        <v>880698.10721850488</v>
      </c>
      <c r="BH284" s="87">
        <f t="shared" si="250"/>
        <v>6.3629695426689311E-4</v>
      </c>
      <c r="BI284" s="1">
        <f t="shared" si="251"/>
        <v>-317.79909647694268</v>
      </c>
      <c r="BJ284" s="93">
        <f t="shared" si="252"/>
        <v>1859814.3081220279</v>
      </c>
      <c r="BK284" s="91">
        <v>5.5</v>
      </c>
      <c r="BL284" s="5">
        <f t="shared" si="253"/>
        <v>0</v>
      </c>
      <c r="BM284" s="139">
        <v>850</v>
      </c>
      <c r="BN284" s="32">
        <f t="shared" si="254"/>
        <v>0</v>
      </c>
      <c r="BO284" s="46">
        <f t="shared" si="255"/>
        <v>1859814.3081220279</v>
      </c>
      <c r="BP284" s="5">
        <f t="shared" si="256"/>
        <v>1859814.3081220279</v>
      </c>
      <c r="BQ284" s="96">
        <f t="shared" si="257"/>
        <v>6.6042069906907433E-4</v>
      </c>
      <c r="BR284" s="67">
        <f t="shared" si="258"/>
        <v>3889.196080982842</v>
      </c>
      <c r="BS284" s="97">
        <f t="shared" si="260"/>
        <v>1863704</v>
      </c>
      <c r="BT284" s="99">
        <f t="shared" si="259"/>
        <v>184.81792939309798</v>
      </c>
    </row>
    <row r="285" spans="1:72" ht="15.6" x14ac:dyDescent="0.3">
      <c r="A285" s="2" t="s">
        <v>341</v>
      </c>
      <c r="B285" s="13" t="s">
        <v>42</v>
      </c>
      <c r="C285" s="36">
        <v>27081</v>
      </c>
      <c r="D285" s="25">
        <v>0</v>
      </c>
      <c r="E285" s="28">
        <v>0</v>
      </c>
      <c r="F285" s="4">
        <v>0</v>
      </c>
      <c r="G285" s="28">
        <v>0</v>
      </c>
      <c r="H285" s="28">
        <v>0</v>
      </c>
      <c r="I285" s="4">
        <v>0</v>
      </c>
      <c r="J285" s="28">
        <f t="shared" si="212"/>
        <v>0</v>
      </c>
      <c r="K285" s="49">
        <f t="shared" si="213"/>
        <v>0</v>
      </c>
      <c r="L285" s="39">
        <v>11192</v>
      </c>
      <c r="M285" s="40">
        <f t="shared" si="214"/>
        <v>3.6014745708607496E-3</v>
      </c>
      <c r="N285" s="1">
        <f t="shared" si="215"/>
        <v>411519.59087324556</v>
      </c>
      <c r="O285" s="43">
        <v>727</v>
      </c>
      <c r="P285" s="43">
        <v>1375.5</v>
      </c>
      <c r="Q285" s="43">
        <f t="shared" si="216"/>
        <v>1414.75</v>
      </c>
      <c r="R285" s="44">
        <f t="shared" si="217"/>
        <v>1.5103829150310191E-3</v>
      </c>
      <c r="S285" s="32">
        <f t="shared" si="218"/>
        <v>172582.68718164362</v>
      </c>
      <c r="T285" s="46">
        <f t="shared" si="219"/>
        <v>584102.27805488918</v>
      </c>
      <c r="U285" s="5">
        <f t="shared" si="220"/>
        <v>21.568711571023567</v>
      </c>
      <c r="V285" s="59">
        <v>105109908.23000002</v>
      </c>
      <c r="W285" s="58">
        <f t="shared" si="221"/>
        <v>6.977273345108693</v>
      </c>
      <c r="X285" s="44">
        <f t="shared" si="222"/>
        <v>4.2806045044673779E-3</v>
      </c>
      <c r="Y285" s="100">
        <f t="shared" si="223"/>
        <v>3881.3156172224076</v>
      </c>
      <c r="Z285" s="32">
        <f t="shared" si="224"/>
        <v>2323334.4996116157</v>
      </c>
      <c r="AA285" s="63">
        <v>28230542.010000002</v>
      </c>
      <c r="AB285" s="58">
        <f t="shared" si="225"/>
        <v>25.978267110146781</v>
      </c>
      <c r="AC285" s="58">
        <f t="shared" si="226"/>
        <v>4.4559629883098887E-3</v>
      </c>
      <c r="AD285" s="105">
        <f t="shared" si="227"/>
        <v>1042.4482851445664</v>
      </c>
      <c r="AE285" s="5">
        <f t="shared" si="228"/>
        <v>1425637.1076324582</v>
      </c>
      <c r="AF285" s="46">
        <f t="shared" si="229"/>
        <v>3748971.6072440739</v>
      </c>
      <c r="AG285" s="67">
        <f t="shared" si="230"/>
        <v>138.43549378693822</v>
      </c>
      <c r="AH285" s="70">
        <v>1447.2397000000001</v>
      </c>
      <c r="AI285" s="40">
        <f t="shared" si="231"/>
        <v>1.541192355872522E-3</v>
      </c>
      <c r="AJ285" s="5">
        <f t="shared" si="232"/>
        <v>264156.86209823121</v>
      </c>
      <c r="AK285" s="46">
        <f t="shared" si="233"/>
        <v>264156.86209823121</v>
      </c>
      <c r="AL285" s="5">
        <f t="shared" si="234"/>
        <v>9.7543245115849206</v>
      </c>
      <c r="AM285" s="74">
        <v>3734.9166666666665</v>
      </c>
      <c r="AN285" s="44">
        <f t="shared" si="235"/>
        <v>4.154979817027245E-3</v>
      </c>
      <c r="AO285" s="5">
        <f t="shared" si="236"/>
        <v>118688.37995431265</v>
      </c>
      <c r="AP285" s="108">
        <v>61</v>
      </c>
      <c r="AQ285" s="77">
        <f t="shared" si="237"/>
        <v>6.9085280682547505E-3</v>
      </c>
      <c r="AR285" s="32">
        <f t="shared" si="238"/>
        <v>592052.99366884388</v>
      </c>
      <c r="AS285" s="36">
        <v>327.33333333333331</v>
      </c>
      <c r="AT285" s="81">
        <f t="shared" si="239"/>
        <v>5.8802131128153573E-3</v>
      </c>
      <c r="AU285" s="6">
        <f t="shared" si="240"/>
        <v>671897.8148594657</v>
      </c>
      <c r="AV285" s="110">
        <v>287.08333333333331</v>
      </c>
      <c r="AW285" s="77">
        <f t="shared" si="241"/>
        <v>7.6415517045059587E-3</v>
      </c>
      <c r="AX285" s="73">
        <f t="shared" si="242"/>
        <v>873155.75029132469</v>
      </c>
      <c r="AY285" s="86">
        <v>594</v>
      </c>
      <c r="AZ285" s="77">
        <f t="shared" si="243"/>
        <v>6.4088040135944326E-3</v>
      </c>
      <c r="BA285" s="73">
        <f t="shared" si="244"/>
        <v>549227.21086143388</v>
      </c>
      <c r="BB285" s="46">
        <f t="shared" si="245"/>
        <v>2805022.1496353806</v>
      </c>
      <c r="BC285" s="67">
        <f t="shared" si="246"/>
        <v>103.57897232876853</v>
      </c>
      <c r="BD285" s="93">
        <f t="shared" si="247"/>
        <v>7402252.8970325738</v>
      </c>
      <c r="BE285" s="1">
        <v>3746266</v>
      </c>
      <c r="BF285" s="1">
        <f t="shared" si="248"/>
        <v>0</v>
      </c>
      <c r="BG285" s="1">
        <f t="shared" si="249"/>
        <v>3655986.8970325738</v>
      </c>
      <c r="BH285" s="87">
        <f t="shared" si="250"/>
        <v>2.6414196968909038E-3</v>
      </c>
      <c r="BI285" s="1">
        <f t="shared" si="251"/>
        <v>-1319.259486406763</v>
      </c>
      <c r="BJ285" s="93">
        <f t="shared" si="252"/>
        <v>7400933.6375461668</v>
      </c>
      <c r="BK285" s="91">
        <v>7.5</v>
      </c>
      <c r="BL285" s="5">
        <f t="shared" si="253"/>
        <v>0</v>
      </c>
      <c r="BM285" s="139">
        <v>992</v>
      </c>
      <c r="BN285" s="32">
        <f t="shared" si="254"/>
        <v>0</v>
      </c>
      <c r="BO285" s="46">
        <f t="shared" si="255"/>
        <v>7400933.6375461668</v>
      </c>
      <c r="BP285" s="5">
        <f t="shared" si="256"/>
        <v>7400933.6375461668</v>
      </c>
      <c r="BQ285" s="96">
        <f t="shared" si="257"/>
        <v>2.6280740745604414E-3</v>
      </c>
      <c r="BR285" s="67">
        <f t="shared" si="258"/>
        <v>15476.643003044395</v>
      </c>
      <c r="BS285" s="97">
        <f t="shared" si="260"/>
        <v>7416410</v>
      </c>
      <c r="BT285" s="99">
        <f t="shared" si="259"/>
        <v>273.86027103873562</v>
      </c>
    </row>
    <row r="286" spans="1:72" ht="15.6" x14ac:dyDescent="0.3">
      <c r="A286" s="3" t="s">
        <v>491</v>
      </c>
      <c r="B286" s="13" t="s">
        <v>192</v>
      </c>
      <c r="C286" s="36">
        <v>14699</v>
      </c>
      <c r="D286" s="25">
        <v>0</v>
      </c>
      <c r="E286" s="28">
        <v>0</v>
      </c>
      <c r="F286" s="4">
        <v>0</v>
      </c>
      <c r="G286" s="28">
        <v>0</v>
      </c>
      <c r="H286" s="28">
        <v>0</v>
      </c>
      <c r="I286" s="4">
        <v>0</v>
      </c>
      <c r="J286" s="28">
        <f t="shared" si="212"/>
        <v>0</v>
      </c>
      <c r="K286" s="49">
        <f t="shared" si="213"/>
        <v>0</v>
      </c>
      <c r="L286" s="39">
        <v>5734</v>
      </c>
      <c r="M286" s="40">
        <f t="shared" si="214"/>
        <v>1.8451443164148981E-3</v>
      </c>
      <c r="N286" s="1">
        <f t="shared" si="215"/>
        <v>210833.92906247234</v>
      </c>
      <c r="O286" s="43">
        <v>0</v>
      </c>
      <c r="P286" s="43">
        <v>433</v>
      </c>
      <c r="Q286" s="43">
        <f t="shared" si="216"/>
        <v>216.5</v>
      </c>
      <c r="R286" s="44">
        <f t="shared" si="217"/>
        <v>2.3113475957180817E-4</v>
      </c>
      <c r="S286" s="32">
        <f t="shared" si="218"/>
        <v>26410.427124810634</v>
      </c>
      <c r="T286" s="46">
        <f t="shared" si="219"/>
        <v>237244.35618728297</v>
      </c>
      <c r="U286" s="5">
        <f t="shared" si="220"/>
        <v>16.140169820211103</v>
      </c>
      <c r="V286" s="59">
        <v>54594922.810000002</v>
      </c>
      <c r="W286" s="58">
        <f t="shared" si="221"/>
        <v>3.9575218697886823</v>
      </c>
      <c r="X286" s="44">
        <f t="shared" si="222"/>
        <v>2.427966499867964E-3</v>
      </c>
      <c r="Y286" s="100">
        <f t="shared" si="223"/>
        <v>3714.1929934009117</v>
      </c>
      <c r="Z286" s="32">
        <f t="shared" si="224"/>
        <v>1317799.4666775202</v>
      </c>
      <c r="AA286" s="63">
        <v>14416346.709000001</v>
      </c>
      <c r="AB286" s="58">
        <f t="shared" si="225"/>
        <v>14.987195116854066</v>
      </c>
      <c r="AC286" s="58">
        <f t="shared" si="226"/>
        <v>2.5707021356014955E-3</v>
      </c>
      <c r="AD286" s="105">
        <f t="shared" si="227"/>
        <v>980.77057684196211</v>
      </c>
      <c r="AE286" s="5">
        <f t="shared" si="228"/>
        <v>822468.31196718768</v>
      </c>
      <c r="AF286" s="46">
        <f t="shared" si="229"/>
        <v>2140267.778644708</v>
      </c>
      <c r="AG286" s="67">
        <f t="shared" si="230"/>
        <v>145.60635272091352</v>
      </c>
      <c r="AH286" s="70">
        <v>5381.8811999999998</v>
      </c>
      <c r="AI286" s="40">
        <f t="shared" si="231"/>
        <v>5.7312649491677399E-3</v>
      </c>
      <c r="AJ286" s="5">
        <f t="shared" si="232"/>
        <v>982325.76813465171</v>
      </c>
      <c r="AK286" s="46">
        <f t="shared" si="233"/>
        <v>982325.76813465171</v>
      </c>
      <c r="AL286" s="5">
        <f t="shared" si="234"/>
        <v>66.829428405650162</v>
      </c>
      <c r="AM286" s="74">
        <v>1844.3888888888889</v>
      </c>
      <c r="AN286" s="44">
        <f t="shared" si="235"/>
        <v>2.0518258617325614E-3</v>
      </c>
      <c r="AO286" s="5">
        <f t="shared" si="236"/>
        <v>58611.087947867723</v>
      </c>
      <c r="AP286" s="108">
        <v>8.3333333333333339</v>
      </c>
      <c r="AQ286" s="77">
        <f t="shared" si="237"/>
        <v>9.4378798746649602E-4</v>
      </c>
      <c r="AR286" s="32">
        <f t="shared" si="238"/>
        <v>80881.556512137147</v>
      </c>
      <c r="AS286" s="36">
        <v>62.25</v>
      </c>
      <c r="AT286" s="81">
        <f t="shared" si="239"/>
        <v>1.1182584509350998E-3</v>
      </c>
      <c r="AU286" s="6">
        <f t="shared" si="240"/>
        <v>127776.9011456265</v>
      </c>
      <c r="AV286" s="110">
        <v>16.611111111111111</v>
      </c>
      <c r="AW286" s="77">
        <f t="shared" si="241"/>
        <v>4.4215267724185425E-4</v>
      </c>
      <c r="AX286" s="73">
        <f t="shared" si="242"/>
        <v>50522.219513711869</v>
      </c>
      <c r="AY286" s="86">
        <v>55</v>
      </c>
      <c r="AZ286" s="77">
        <f t="shared" si="243"/>
        <v>5.934077790365216E-4</v>
      </c>
      <c r="BA286" s="73">
        <f t="shared" si="244"/>
        <v>50854.371376058691</v>
      </c>
      <c r="BB286" s="46">
        <f t="shared" si="245"/>
        <v>368646.13649540197</v>
      </c>
      <c r="BC286" s="67">
        <f t="shared" si="246"/>
        <v>25.079674569385805</v>
      </c>
      <c r="BD286" s="93">
        <f t="shared" si="247"/>
        <v>3728484.0394620448</v>
      </c>
      <c r="BE286" s="1">
        <v>1820181</v>
      </c>
      <c r="BF286" s="1">
        <f t="shared" si="248"/>
        <v>0</v>
      </c>
      <c r="BG286" s="1">
        <f t="shared" si="249"/>
        <v>1908303.0394620448</v>
      </c>
      <c r="BH286" s="87">
        <f t="shared" si="250"/>
        <v>1.37873285053705E-3</v>
      </c>
      <c r="BI286" s="1">
        <f t="shared" si="251"/>
        <v>-688.60938473071656</v>
      </c>
      <c r="BJ286" s="93">
        <f t="shared" si="252"/>
        <v>3727795.4300773139</v>
      </c>
      <c r="BK286" s="91">
        <v>7.8</v>
      </c>
      <c r="BL286" s="5">
        <f t="shared" si="253"/>
        <v>0</v>
      </c>
      <c r="BM286" s="139">
        <v>1008</v>
      </c>
      <c r="BN286" s="32">
        <f t="shared" si="254"/>
        <v>0</v>
      </c>
      <c r="BO286" s="46">
        <f t="shared" si="255"/>
        <v>3727795.4300773139</v>
      </c>
      <c r="BP286" s="5">
        <f t="shared" si="256"/>
        <v>3727795.4300773139</v>
      </c>
      <c r="BQ286" s="96">
        <f t="shared" si="257"/>
        <v>1.3237414365330426E-3</v>
      </c>
      <c r="BR286" s="67">
        <f t="shared" si="258"/>
        <v>7795.4703940320314</v>
      </c>
      <c r="BS286" s="97">
        <f t="shared" si="260"/>
        <v>3735591</v>
      </c>
      <c r="BT286" s="99">
        <f t="shared" si="259"/>
        <v>254.13912511055173</v>
      </c>
    </row>
    <row r="287" spans="1:72" ht="15.6" x14ac:dyDescent="0.3">
      <c r="A287" s="2" t="s">
        <v>325</v>
      </c>
      <c r="B287" s="13" t="s">
        <v>26</v>
      </c>
      <c r="C287" s="36">
        <v>12991</v>
      </c>
      <c r="D287" s="25">
        <v>0</v>
      </c>
      <c r="E287" s="28">
        <v>0</v>
      </c>
      <c r="F287" s="4">
        <v>0</v>
      </c>
      <c r="G287" s="28">
        <v>0</v>
      </c>
      <c r="H287" s="28">
        <v>0</v>
      </c>
      <c r="I287" s="4">
        <v>0</v>
      </c>
      <c r="J287" s="28">
        <f t="shared" si="212"/>
        <v>0</v>
      </c>
      <c r="K287" s="49">
        <f t="shared" si="213"/>
        <v>0</v>
      </c>
      <c r="L287" s="39">
        <v>9255</v>
      </c>
      <c r="M287" s="40">
        <f t="shared" si="214"/>
        <v>2.9781671866794352E-3</v>
      </c>
      <c r="N287" s="1">
        <f t="shared" si="215"/>
        <v>340297.87469012581</v>
      </c>
      <c r="O287" s="43">
        <v>0</v>
      </c>
      <c r="P287" s="43">
        <v>0</v>
      </c>
      <c r="Q287" s="43">
        <f t="shared" si="216"/>
        <v>0</v>
      </c>
      <c r="R287" s="44">
        <f t="shared" si="217"/>
        <v>0</v>
      </c>
      <c r="S287" s="32">
        <f t="shared" si="218"/>
        <v>0</v>
      </c>
      <c r="T287" s="46">
        <f t="shared" si="219"/>
        <v>340297.87469012581</v>
      </c>
      <c r="U287" s="5">
        <f t="shared" si="220"/>
        <v>26.194894518522503</v>
      </c>
      <c r="V287" s="59">
        <v>58385543.090000004</v>
      </c>
      <c r="W287" s="58">
        <f t="shared" si="221"/>
        <v>2.8905457082046984</v>
      </c>
      <c r="X287" s="44">
        <f t="shared" si="222"/>
        <v>1.7733693904344414E-3</v>
      </c>
      <c r="Y287" s="100">
        <f t="shared" si="223"/>
        <v>4494.3070656608425</v>
      </c>
      <c r="Z287" s="32">
        <f t="shared" si="224"/>
        <v>962511.31844851736</v>
      </c>
      <c r="AA287" s="63">
        <v>19580113.232999999</v>
      </c>
      <c r="AB287" s="58">
        <f t="shared" si="225"/>
        <v>8.6192597045641417</v>
      </c>
      <c r="AC287" s="58">
        <f t="shared" si="226"/>
        <v>1.4784320319490177E-3</v>
      </c>
      <c r="AD287" s="105">
        <f t="shared" si="227"/>
        <v>1507.2060066969439</v>
      </c>
      <c r="AE287" s="5">
        <f t="shared" si="228"/>
        <v>473008.31972538721</v>
      </c>
      <c r="AF287" s="46">
        <f t="shared" si="229"/>
        <v>1435519.6381739045</v>
      </c>
      <c r="AG287" s="67">
        <f t="shared" si="230"/>
        <v>110.50108830528093</v>
      </c>
      <c r="AH287" s="70">
        <v>591.09540000000004</v>
      </c>
      <c r="AI287" s="40">
        <f t="shared" si="231"/>
        <v>6.2946843710230639E-4</v>
      </c>
      <c r="AJ287" s="5">
        <f t="shared" si="232"/>
        <v>107889.45747183332</v>
      </c>
      <c r="AK287" s="46">
        <f t="shared" si="233"/>
        <v>107889.45747183332</v>
      </c>
      <c r="AL287" s="5">
        <f t="shared" si="234"/>
        <v>8.3049386091781479</v>
      </c>
      <c r="AM287" s="74">
        <v>1260.6111111111111</v>
      </c>
      <c r="AN287" s="44">
        <f t="shared" si="235"/>
        <v>1.402391054808083E-3</v>
      </c>
      <c r="AO287" s="5">
        <f t="shared" si="236"/>
        <v>40059.76675878992</v>
      </c>
      <c r="AP287" s="108">
        <v>13</v>
      </c>
      <c r="AQ287" s="77">
        <f t="shared" si="237"/>
        <v>1.4723092604477337E-3</v>
      </c>
      <c r="AR287" s="32">
        <f t="shared" si="238"/>
        <v>126175.22815893394</v>
      </c>
      <c r="AS287" s="36">
        <v>108.08333333333333</v>
      </c>
      <c r="AT287" s="81">
        <f t="shared" si="239"/>
        <v>1.9416080466704477E-3</v>
      </c>
      <c r="AU287" s="6">
        <f t="shared" si="240"/>
        <v>221856.27949916676</v>
      </c>
      <c r="AV287" s="110">
        <v>26.388888888888889</v>
      </c>
      <c r="AW287" s="77">
        <f t="shared" si="241"/>
        <v>7.0241646050127348E-4</v>
      </c>
      <c r="AX287" s="73">
        <f t="shared" si="242"/>
        <v>80261.051066933578</v>
      </c>
      <c r="AY287" s="86">
        <v>30</v>
      </c>
      <c r="AZ287" s="77">
        <f t="shared" si="243"/>
        <v>3.2367697038355721E-4</v>
      </c>
      <c r="BA287" s="73">
        <f t="shared" si="244"/>
        <v>27738.748023304739</v>
      </c>
      <c r="BB287" s="46">
        <f t="shared" si="245"/>
        <v>496091.07350712887</v>
      </c>
      <c r="BC287" s="67">
        <f t="shared" si="246"/>
        <v>38.187289162276102</v>
      </c>
      <c r="BD287" s="93">
        <f t="shared" si="247"/>
        <v>2379798.0438429927</v>
      </c>
      <c r="BE287" s="1">
        <v>1470374</v>
      </c>
      <c r="BF287" s="1">
        <f t="shared" si="248"/>
        <v>0</v>
      </c>
      <c r="BG287" s="1">
        <f t="shared" si="249"/>
        <v>909424.04384299275</v>
      </c>
      <c r="BH287" s="87">
        <f t="shared" si="250"/>
        <v>6.5705120119079446E-4</v>
      </c>
      <c r="BI287" s="1">
        <f t="shared" si="251"/>
        <v>-328.16482410811511</v>
      </c>
      <c r="BJ287" s="93">
        <f t="shared" si="252"/>
        <v>2379469.8790188846</v>
      </c>
      <c r="BK287" s="91">
        <v>5</v>
      </c>
      <c r="BL287" s="5">
        <f t="shared" si="253"/>
        <v>0</v>
      </c>
      <c r="BM287" s="139">
        <v>630</v>
      </c>
      <c r="BN287" s="32">
        <f t="shared" si="254"/>
        <v>0</v>
      </c>
      <c r="BO287" s="46">
        <f t="shared" si="255"/>
        <v>2379469.8790188846</v>
      </c>
      <c r="BP287" s="5">
        <f t="shared" si="256"/>
        <v>2379469.8790188846</v>
      </c>
      <c r="BQ287" s="96">
        <f t="shared" si="257"/>
        <v>8.4495057063102769E-4</v>
      </c>
      <c r="BR287" s="67">
        <f t="shared" si="258"/>
        <v>4975.8865107568399</v>
      </c>
      <c r="BS287" s="97">
        <f t="shared" si="260"/>
        <v>2384446</v>
      </c>
      <c r="BT287" s="99">
        <f t="shared" si="259"/>
        <v>183.54599338003234</v>
      </c>
    </row>
    <row r="288" spans="1:72" ht="15.6" x14ac:dyDescent="0.3">
      <c r="A288" s="2" t="s">
        <v>542</v>
      </c>
      <c r="B288" s="13" t="s">
        <v>245</v>
      </c>
      <c r="C288" s="36">
        <v>6445</v>
      </c>
      <c r="D288" s="25">
        <v>0</v>
      </c>
      <c r="E288" s="28">
        <v>0</v>
      </c>
      <c r="F288" s="4">
        <v>0</v>
      </c>
      <c r="G288" s="28">
        <v>0</v>
      </c>
      <c r="H288" s="28">
        <v>0</v>
      </c>
      <c r="I288" s="4">
        <v>0</v>
      </c>
      <c r="J288" s="28">
        <f t="shared" si="212"/>
        <v>0</v>
      </c>
      <c r="K288" s="49">
        <f t="shared" si="213"/>
        <v>0</v>
      </c>
      <c r="L288" s="39">
        <v>2637</v>
      </c>
      <c r="M288" s="40">
        <f t="shared" si="214"/>
        <v>8.4856043989991038E-4</v>
      </c>
      <c r="N288" s="1">
        <f t="shared" si="215"/>
        <v>96960.075154820282</v>
      </c>
      <c r="O288" s="43">
        <v>0</v>
      </c>
      <c r="P288" s="43">
        <v>74</v>
      </c>
      <c r="Q288" s="43">
        <f t="shared" si="216"/>
        <v>37</v>
      </c>
      <c r="R288" s="44">
        <f t="shared" si="217"/>
        <v>3.9501090550378305E-5</v>
      </c>
      <c r="S288" s="32">
        <f t="shared" si="218"/>
        <v>4513.5602938475449</v>
      </c>
      <c r="T288" s="46">
        <f t="shared" si="219"/>
        <v>101473.63544866783</v>
      </c>
      <c r="U288" s="5">
        <f t="shared" si="220"/>
        <v>15.744551659995009</v>
      </c>
      <c r="V288" s="59">
        <v>33438404.290000003</v>
      </c>
      <c r="W288" s="58">
        <f t="shared" si="221"/>
        <v>1.2422250966210804</v>
      </c>
      <c r="X288" s="44">
        <f t="shared" si="222"/>
        <v>7.6211351929996428E-4</v>
      </c>
      <c r="Y288" s="100">
        <f t="shared" si="223"/>
        <v>5188.2706423584177</v>
      </c>
      <c r="Z288" s="32">
        <f t="shared" si="224"/>
        <v>413643.59406764334</v>
      </c>
      <c r="AA288" s="63">
        <v>6227353.2240000004</v>
      </c>
      <c r="AB288" s="58">
        <f t="shared" si="225"/>
        <v>6.6702535581109981</v>
      </c>
      <c r="AC288" s="58">
        <f t="shared" si="226"/>
        <v>1.1441256975133556E-3</v>
      </c>
      <c r="AD288" s="105">
        <f t="shared" si="227"/>
        <v>966.23013560899926</v>
      </c>
      <c r="AE288" s="5">
        <f t="shared" si="228"/>
        <v>366050.62798997248</v>
      </c>
      <c r="AF288" s="46">
        <f t="shared" si="229"/>
        <v>779694.22205761587</v>
      </c>
      <c r="AG288" s="67">
        <f t="shared" si="230"/>
        <v>120.97660543950596</v>
      </c>
      <c r="AH288" s="70">
        <v>3426.9892</v>
      </c>
      <c r="AI288" s="40">
        <f t="shared" si="231"/>
        <v>3.6494642585452081E-3</v>
      </c>
      <c r="AJ288" s="5">
        <f t="shared" si="232"/>
        <v>625509.86786537687</v>
      </c>
      <c r="AK288" s="46">
        <f t="shared" si="233"/>
        <v>625509.86786537687</v>
      </c>
      <c r="AL288" s="5">
        <f t="shared" si="234"/>
        <v>97.053509366233811</v>
      </c>
      <c r="AM288" s="74">
        <v>511.86111111111109</v>
      </c>
      <c r="AN288" s="44">
        <f t="shared" si="235"/>
        <v>5.6942972912054442E-4</v>
      </c>
      <c r="AO288" s="5">
        <f t="shared" si="236"/>
        <v>16265.949540880127</v>
      </c>
      <c r="AP288" s="108">
        <v>0.66666666666666663</v>
      </c>
      <c r="AQ288" s="77">
        <f t="shared" si="237"/>
        <v>7.5503038997319668E-5</v>
      </c>
      <c r="AR288" s="32">
        <f t="shared" si="238"/>
        <v>6470.524520970971</v>
      </c>
      <c r="AS288" s="36">
        <v>25.416666666666668</v>
      </c>
      <c r="AT288" s="81">
        <f t="shared" si="239"/>
        <v>4.5658477581687483E-4</v>
      </c>
      <c r="AU288" s="6">
        <f t="shared" si="240"/>
        <v>52171.291632417793</v>
      </c>
      <c r="AV288" s="110">
        <v>10.138888888888889</v>
      </c>
      <c r="AW288" s="77">
        <f t="shared" si="241"/>
        <v>2.6987579798206827E-4</v>
      </c>
      <c r="AX288" s="73">
        <f t="shared" si="242"/>
        <v>30837.14067308501</v>
      </c>
      <c r="AY288" s="86">
        <v>35</v>
      </c>
      <c r="AZ288" s="77">
        <f t="shared" si="243"/>
        <v>3.7762313211415008E-4</v>
      </c>
      <c r="BA288" s="73">
        <f t="shared" si="244"/>
        <v>32361.87269385553</v>
      </c>
      <c r="BB288" s="46">
        <f t="shared" si="245"/>
        <v>138106.77906120944</v>
      </c>
      <c r="BC288" s="67">
        <f t="shared" si="246"/>
        <v>21.428514982344367</v>
      </c>
      <c r="BD288" s="93">
        <f t="shared" si="247"/>
        <v>1644784.5044328701</v>
      </c>
      <c r="BE288" s="1">
        <v>815464</v>
      </c>
      <c r="BF288" s="1">
        <f t="shared" si="248"/>
        <v>0</v>
      </c>
      <c r="BG288" s="1">
        <f t="shared" si="249"/>
        <v>829320.50443287008</v>
      </c>
      <c r="BH288" s="87">
        <f t="shared" si="250"/>
        <v>5.9917706959576275E-4</v>
      </c>
      <c r="BI288" s="1">
        <f t="shared" si="251"/>
        <v>-299.25953608661354</v>
      </c>
      <c r="BJ288" s="93">
        <f t="shared" si="252"/>
        <v>1644485.2448967835</v>
      </c>
      <c r="BK288" s="91">
        <v>7.7</v>
      </c>
      <c r="BL288" s="5">
        <f t="shared" si="253"/>
        <v>0</v>
      </c>
      <c r="BM288" s="139">
        <v>882</v>
      </c>
      <c r="BN288" s="32">
        <f t="shared" si="254"/>
        <v>0</v>
      </c>
      <c r="BO288" s="46">
        <f t="shared" si="255"/>
        <v>1644485.2448967835</v>
      </c>
      <c r="BP288" s="5">
        <f t="shared" si="256"/>
        <v>1644485.2448967835</v>
      </c>
      <c r="BQ288" s="96">
        <f t="shared" si="257"/>
        <v>5.8395727482071422E-4</v>
      </c>
      <c r="BR288" s="67">
        <f t="shared" si="258"/>
        <v>3438.9054551068848</v>
      </c>
      <c r="BS288" s="97">
        <f t="shared" si="260"/>
        <v>1647924</v>
      </c>
      <c r="BT288" s="99">
        <f t="shared" si="259"/>
        <v>255.69030256012414</v>
      </c>
    </row>
    <row r="289" spans="1:72" ht="15.6" x14ac:dyDescent="0.3">
      <c r="A289" s="2" t="s">
        <v>326</v>
      </c>
      <c r="B289" s="13" t="s">
        <v>27</v>
      </c>
      <c r="C289" s="36">
        <v>21346</v>
      </c>
      <c r="D289" s="25">
        <v>0</v>
      </c>
      <c r="E289" s="28">
        <v>0</v>
      </c>
      <c r="F289" s="4">
        <v>0</v>
      </c>
      <c r="G289" s="28">
        <v>0</v>
      </c>
      <c r="H289" s="28">
        <v>0</v>
      </c>
      <c r="I289" s="4">
        <v>0</v>
      </c>
      <c r="J289" s="28">
        <f t="shared" si="212"/>
        <v>0</v>
      </c>
      <c r="K289" s="49">
        <f t="shared" si="213"/>
        <v>0</v>
      </c>
      <c r="L289" s="39">
        <v>6388</v>
      </c>
      <c r="M289" s="40">
        <f t="shared" si="214"/>
        <v>2.0555950284719864E-3</v>
      </c>
      <c r="N289" s="1">
        <f t="shared" si="215"/>
        <v>234880.91015888966</v>
      </c>
      <c r="O289" s="43">
        <v>927</v>
      </c>
      <c r="P289" s="43">
        <v>457.5</v>
      </c>
      <c r="Q289" s="43">
        <f t="shared" si="216"/>
        <v>1155.75</v>
      </c>
      <c r="R289" s="44">
        <f t="shared" si="217"/>
        <v>1.2338752811783709E-3</v>
      </c>
      <c r="S289" s="32">
        <f t="shared" si="218"/>
        <v>140987.7651247108</v>
      </c>
      <c r="T289" s="46">
        <f t="shared" si="219"/>
        <v>375868.67528360046</v>
      </c>
      <c r="U289" s="5">
        <f t="shared" si="220"/>
        <v>17.608389172847392</v>
      </c>
      <c r="V289" s="59">
        <v>86547135.109999985</v>
      </c>
      <c r="W289" s="58">
        <f t="shared" si="221"/>
        <v>5.2647810400757251</v>
      </c>
      <c r="X289" s="44">
        <f t="shared" si="222"/>
        <v>3.2299788643054116E-3</v>
      </c>
      <c r="Y289" s="100">
        <f t="shared" si="223"/>
        <v>4054.489605078234</v>
      </c>
      <c r="Z289" s="32">
        <f t="shared" si="224"/>
        <v>1753098.4982670916</v>
      </c>
      <c r="AA289" s="63">
        <v>22565889.306000002</v>
      </c>
      <c r="AB289" s="58">
        <f t="shared" si="225"/>
        <v>20.192056684371291</v>
      </c>
      <c r="AC289" s="58">
        <f t="shared" si="226"/>
        <v>3.4634741748525116E-3</v>
      </c>
      <c r="AD289" s="105">
        <f t="shared" si="227"/>
        <v>1057.1483793684999</v>
      </c>
      <c r="AE289" s="5">
        <f t="shared" si="228"/>
        <v>1108101.0587274344</v>
      </c>
      <c r="AF289" s="46">
        <f t="shared" si="229"/>
        <v>2861199.5569945257</v>
      </c>
      <c r="AG289" s="67">
        <f t="shared" si="230"/>
        <v>134.03914349266961</v>
      </c>
      <c r="AH289" s="70">
        <v>6767.3518000000004</v>
      </c>
      <c r="AI289" s="40">
        <f t="shared" si="231"/>
        <v>7.2066782466374806E-3</v>
      </c>
      <c r="AJ289" s="5">
        <f t="shared" si="232"/>
        <v>1235208.2493334152</v>
      </c>
      <c r="AK289" s="46">
        <f t="shared" si="233"/>
        <v>1235208.2493334152</v>
      </c>
      <c r="AL289" s="5">
        <f t="shared" si="234"/>
        <v>57.866028732943654</v>
      </c>
      <c r="AM289" s="74">
        <v>2044.8611111111111</v>
      </c>
      <c r="AN289" s="44">
        <f t="shared" si="235"/>
        <v>2.2748450376734617E-3</v>
      </c>
      <c r="AO289" s="5">
        <f t="shared" si="236"/>
        <v>64981.704859819314</v>
      </c>
      <c r="AP289" s="108">
        <v>8.6666666666666661</v>
      </c>
      <c r="AQ289" s="77">
        <f t="shared" si="237"/>
        <v>9.8153950696515586E-4</v>
      </c>
      <c r="AR289" s="32">
        <f t="shared" si="238"/>
        <v>84116.818772622632</v>
      </c>
      <c r="AS289" s="36">
        <v>165.91666666666666</v>
      </c>
      <c r="AT289" s="81">
        <f t="shared" si="239"/>
        <v>2.9805255365619597E-3</v>
      </c>
      <c r="AU289" s="6">
        <f t="shared" si="240"/>
        <v>340567.34963981574</v>
      </c>
      <c r="AV289" s="110">
        <v>62.138888888888886</v>
      </c>
      <c r="AW289" s="77">
        <f t="shared" si="241"/>
        <v>1.6540059180435249E-3</v>
      </c>
      <c r="AX289" s="73">
        <f t="shared" si="242"/>
        <v>188993.65393340043</v>
      </c>
      <c r="AY289" s="86">
        <v>188</v>
      </c>
      <c r="AZ289" s="77">
        <f t="shared" si="243"/>
        <v>2.028375681070292E-3</v>
      </c>
      <c r="BA289" s="73">
        <f t="shared" si="244"/>
        <v>173829.48761270972</v>
      </c>
      <c r="BB289" s="46">
        <f t="shared" si="245"/>
        <v>852489.01481836778</v>
      </c>
      <c r="BC289" s="67">
        <f t="shared" si="246"/>
        <v>39.936710147960639</v>
      </c>
      <c r="BD289" s="93">
        <f t="shared" si="247"/>
        <v>5324765.496429909</v>
      </c>
      <c r="BE289" s="1">
        <v>2623136</v>
      </c>
      <c r="BF289" s="1">
        <f t="shared" si="248"/>
        <v>0</v>
      </c>
      <c r="BG289" s="1">
        <f t="shared" si="249"/>
        <v>2701629.496429909</v>
      </c>
      <c r="BH289" s="87">
        <f t="shared" si="250"/>
        <v>1.9519045244291077E-3</v>
      </c>
      <c r="BI289" s="1">
        <f t="shared" si="251"/>
        <v>-974.88050211951509</v>
      </c>
      <c r="BJ289" s="93">
        <f t="shared" si="252"/>
        <v>5323790.6159277894</v>
      </c>
      <c r="BK289" s="91">
        <v>7</v>
      </c>
      <c r="BL289" s="5">
        <f t="shared" si="253"/>
        <v>0</v>
      </c>
      <c r="BM289" s="139">
        <v>740</v>
      </c>
      <c r="BN289" s="32">
        <f t="shared" si="254"/>
        <v>0</v>
      </c>
      <c r="BO289" s="46">
        <f t="shared" si="255"/>
        <v>5323790.6159277894</v>
      </c>
      <c r="BP289" s="5">
        <f t="shared" si="256"/>
        <v>5323790.6159277894</v>
      </c>
      <c r="BQ289" s="96">
        <f t="shared" si="257"/>
        <v>1.8904798747454935E-3</v>
      </c>
      <c r="BR289" s="67">
        <f t="shared" si="258"/>
        <v>11132.974678717792</v>
      </c>
      <c r="BS289" s="97">
        <f t="shared" si="260"/>
        <v>5334924</v>
      </c>
      <c r="BT289" s="99">
        <f t="shared" si="259"/>
        <v>249.92616883725287</v>
      </c>
    </row>
    <row r="290" spans="1:72" ht="15.6" x14ac:dyDescent="0.3">
      <c r="A290" s="2" t="s">
        <v>327</v>
      </c>
      <c r="B290" s="13" t="s">
        <v>28</v>
      </c>
      <c r="C290" s="36">
        <v>13124</v>
      </c>
      <c r="D290" s="25">
        <v>0</v>
      </c>
      <c r="E290" s="28">
        <v>0</v>
      </c>
      <c r="F290" s="4">
        <v>0</v>
      </c>
      <c r="G290" s="28">
        <v>0</v>
      </c>
      <c r="H290" s="28">
        <v>0</v>
      </c>
      <c r="I290" s="4">
        <v>0</v>
      </c>
      <c r="J290" s="28">
        <f t="shared" si="212"/>
        <v>0</v>
      </c>
      <c r="K290" s="49">
        <f t="shared" si="213"/>
        <v>0</v>
      </c>
      <c r="L290" s="39">
        <v>5282</v>
      </c>
      <c r="M290" s="40">
        <f t="shared" si="214"/>
        <v>1.6996952004366048E-3</v>
      </c>
      <c r="N290" s="1">
        <f t="shared" si="215"/>
        <v>194214.30298360286</v>
      </c>
      <c r="O290" s="43">
        <v>686</v>
      </c>
      <c r="P290" s="43">
        <v>334</v>
      </c>
      <c r="Q290" s="43">
        <f t="shared" si="216"/>
        <v>853</v>
      </c>
      <c r="R290" s="44">
        <f t="shared" si="217"/>
        <v>9.106602767425052E-4</v>
      </c>
      <c r="S290" s="32">
        <f t="shared" si="218"/>
        <v>104055.86299059341</v>
      </c>
      <c r="T290" s="46">
        <f t="shared" si="219"/>
        <v>298270.16597419628</v>
      </c>
      <c r="U290" s="5">
        <f t="shared" si="220"/>
        <v>22.727077565848543</v>
      </c>
      <c r="V290" s="59">
        <v>62002316.740000002</v>
      </c>
      <c r="W290" s="58">
        <f t="shared" si="221"/>
        <v>2.7779506485582974</v>
      </c>
      <c r="X290" s="44">
        <f t="shared" si="222"/>
        <v>1.7042915579254087E-3</v>
      </c>
      <c r="Y290" s="100">
        <f t="shared" si="223"/>
        <v>4724.3459875038097</v>
      </c>
      <c r="Z290" s="32">
        <f t="shared" si="224"/>
        <v>925018.73737518187</v>
      </c>
      <c r="AA290" s="63">
        <v>14827466.096999999</v>
      </c>
      <c r="AB290" s="58">
        <f t="shared" si="225"/>
        <v>11.616238059370692</v>
      </c>
      <c r="AC290" s="58">
        <f t="shared" si="226"/>
        <v>1.9924934421717104E-3</v>
      </c>
      <c r="AD290" s="105">
        <f t="shared" si="227"/>
        <v>1129.797782459616</v>
      </c>
      <c r="AE290" s="5">
        <f t="shared" si="228"/>
        <v>637476.70151805377</v>
      </c>
      <c r="AF290" s="46">
        <f t="shared" si="229"/>
        <v>1562495.4388932358</v>
      </c>
      <c r="AG290" s="67">
        <f t="shared" si="230"/>
        <v>119.05634249415085</v>
      </c>
      <c r="AH290" s="70">
        <v>2644.1981999999998</v>
      </c>
      <c r="AI290" s="40">
        <f t="shared" si="231"/>
        <v>2.8158556272688496E-3</v>
      </c>
      <c r="AJ290" s="5">
        <f t="shared" si="232"/>
        <v>482631.2457278439</v>
      </c>
      <c r="AK290" s="46">
        <f t="shared" si="233"/>
        <v>482631.2457278439</v>
      </c>
      <c r="AL290" s="5">
        <f t="shared" si="234"/>
        <v>36.774706318793349</v>
      </c>
      <c r="AM290" s="74">
        <v>1239.6388888888889</v>
      </c>
      <c r="AN290" s="44">
        <f t="shared" si="235"/>
        <v>1.3790601031889367E-3</v>
      </c>
      <c r="AO290" s="5">
        <f t="shared" si="236"/>
        <v>39393.310368527564</v>
      </c>
      <c r="AP290" s="108">
        <v>6.333333333333333</v>
      </c>
      <c r="AQ290" s="77">
        <f t="shared" si="237"/>
        <v>7.1727887047453687E-4</v>
      </c>
      <c r="AR290" s="32">
        <f t="shared" si="238"/>
        <v>61469.982949224221</v>
      </c>
      <c r="AS290" s="36">
        <v>80.666666666666671</v>
      </c>
      <c r="AT290" s="81">
        <f t="shared" si="239"/>
        <v>1.4490952884942125E-3</v>
      </c>
      <c r="AU290" s="6">
        <f t="shared" si="240"/>
        <v>165579.70590223087</v>
      </c>
      <c r="AV290" s="110">
        <v>30.361111111111111</v>
      </c>
      <c r="AW290" s="77">
        <f t="shared" si="241"/>
        <v>8.0814862245041257E-4</v>
      </c>
      <c r="AX290" s="73">
        <f t="shared" si="242"/>
        <v>92342.4513854299</v>
      </c>
      <c r="AY290" s="86">
        <v>52</v>
      </c>
      <c r="AZ290" s="77">
        <f t="shared" si="243"/>
        <v>5.6104008199816581E-4</v>
      </c>
      <c r="BA290" s="73">
        <f t="shared" si="244"/>
        <v>48080.496573728211</v>
      </c>
      <c r="BB290" s="46">
        <f t="shared" si="245"/>
        <v>406865.94717914076</v>
      </c>
      <c r="BC290" s="67">
        <f t="shared" si="246"/>
        <v>31.001672293442606</v>
      </c>
      <c r="BD290" s="93">
        <f t="shared" si="247"/>
        <v>2750262.7977744164</v>
      </c>
      <c r="BE290" s="1">
        <v>1531976</v>
      </c>
      <c r="BF290" s="1">
        <f t="shared" si="248"/>
        <v>0</v>
      </c>
      <c r="BG290" s="1">
        <f t="shared" si="249"/>
        <v>1218286.7977744164</v>
      </c>
      <c r="BH290" s="87">
        <f t="shared" si="250"/>
        <v>8.802019358207829E-4</v>
      </c>
      <c r="BI290" s="1">
        <f t="shared" si="251"/>
        <v>-439.61766286212611</v>
      </c>
      <c r="BJ290" s="93">
        <f t="shared" si="252"/>
        <v>2749823.1801115545</v>
      </c>
      <c r="BK290" s="91">
        <v>7</v>
      </c>
      <c r="BL290" s="5">
        <f t="shared" si="253"/>
        <v>0</v>
      </c>
      <c r="BM290" s="139">
        <v>614</v>
      </c>
      <c r="BN290" s="32">
        <f t="shared" si="254"/>
        <v>0</v>
      </c>
      <c r="BO290" s="46">
        <f t="shared" si="255"/>
        <v>2749823.1801115545</v>
      </c>
      <c r="BP290" s="5">
        <f t="shared" si="256"/>
        <v>2749823.1801115545</v>
      </c>
      <c r="BQ290" s="96">
        <f t="shared" si="257"/>
        <v>9.7646315494765085E-4</v>
      </c>
      <c r="BR290" s="67">
        <f t="shared" si="258"/>
        <v>5750.3598551645991</v>
      </c>
      <c r="BS290" s="97">
        <f t="shared" si="260"/>
        <v>2755574</v>
      </c>
      <c r="BT290" s="99">
        <f t="shared" si="259"/>
        <v>209.96449253276441</v>
      </c>
    </row>
    <row r="291" spans="1:72" ht="15.6" x14ac:dyDescent="0.3">
      <c r="A291" s="2" t="s">
        <v>393</v>
      </c>
      <c r="B291" s="13" t="s">
        <v>94</v>
      </c>
      <c r="C291" s="36">
        <v>35184</v>
      </c>
      <c r="D291" s="25">
        <v>0</v>
      </c>
      <c r="E291" s="28">
        <v>0</v>
      </c>
      <c r="F291" s="4">
        <v>0</v>
      </c>
      <c r="G291" s="28">
        <v>0</v>
      </c>
      <c r="H291" s="28">
        <v>0</v>
      </c>
      <c r="I291" s="4">
        <v>0</v>
      </c>
      <c r="J291" s="28">
        <f t="shared" si="212"/>
        <v>0</v>
      </c>
      <c r="K291" s="49">
        <f t="shared" si="213"/>
        <v>0</v>
      </c>
      <c r="L291" s="39">
        <v>46877</v>
      </c>
      <c r="M291" s="40">
        <f t="shared" si="214"/>
        <v>1.5084553561315169E-2</v>
      </c>
      <c r="N291" s="1">
        <f t="shared" si="215"/>
        <v>1723624.3621662913</v>
      </c>
      <c r="O291" s="43">
        <v>2507</v>
      </c>
      <c r="P291" s="43">
        <v>1914.5</v>
      </c>
      <c r="Q291" s="43">
        <f t="shared" si="216"/>
        <v>3464.25</v>
      </c>
      <c r="R291" s="44">
        <f t="shared" si="217"/>
        <v>3.6984230524094064E-3</v>
      </c>
      <c r="S291" s="32">
        <f t="shared" si="218"/>
        <v>422597.33102598262</v>
      </c>
      <c r="T291" s="46">
        <f t="shared" si="219"/>
        <v>2146221.6931922738</v>
      </c>
      <c r="U291" s="5">
        <f t="shared" si="220"/>
        <v>60.999934435887731</v>
      </c>
      <c r="V291" s="59">
        <v>157813851.25999999</v>
      </c>
      <c r="W291" s="58">
        <f t="shared" si="221"/>
        <v>7.8441394473069659</v>
      </c>
      <c r="X291" s="44">
        <f t="shared" si="222"/>
        <v>4.8124327356834215E-3</v>
      </c>
      <c r="Y291" s="100">
        <f t="shared" si="223"/>
        <v>4485.3868593678944</v>
      </c>
      <c r="Z291" s="32">
        <f t="shared" si="224"/>
        <v>2611988.7950883708</v>
      </c>
      <c r="AA291" s="63">
        <v>96359984.397</v>
      </c>
      <c r="AB291" s="58">
        <f t="shared" si="225"/>
        <v>12.846762727771262</v>
      </c>
      <c r="AC291" s="58">
        <f t="shared" si="226"/>
        <v>2.2035611148285054E-3</v>
      </c>
      <c r="AD291" s="105">
        <f t="shared" si="227"/>
        <v>2738.7444405695769</v>
      </c>
      <c r="AE291" s="5">
        <f t="shared" si="228"/>
        <v>705005.51788178191</v>
      </c>
      <c r="AF291" s="46">
        <f t="shared" si="229"/>
        <v>3316994.3129701526</v>
      </c>
      <c r="AG291" s="67">
        <f t="shared" si="230"/>
        <v>94.275645548264905</v>
      </c>
      <c r="AH291" s="70">
        <v>1098.2977000000001</v>
      </c>
      <c r="AI291" s="40">
        <f t="shared" si="231"/>
        <v>1.1695975585194163E-3</v>
      </c>
      <c r="AJ291" s="5">
        <f t="shared" si="232"/>
        <v>200466.35956829027</v>
      </c>
      <c r="AK291" s="46">
        <f t="shared" si="233"/>
        <v>200466.35956829027</v>
      </c>
      <c r="AL291" s="5">
        <f t="shared" si="234"/>
        <v>5.6976568772251666</v>
      </c>
      <c r="AM291" s="74">
        <v>3246</v>
      </c>
      <c r="AN291" s="44">
        <f t="shared" si="235"/>
        <v>3.6110750760357268E-3</v>
      </c>
      <c r="AO291" s="5">
        <f t="shared" si="236"/>
        <v>103151.56018609041</v>
      </c>
      <c r="AP291" s="108">
        <v>37</v>
      </c>
      <c r="AQ291" s="77">
        <f t="shared" si="237"/>
        <v>4.190418664351242E-3</v>
      </c>
      <c r="AR291" s="32">
        <f t="shared" si="238"/>
        <v>359114.1109138889</v>
      </c>
      <c r="AS291" s="36">
        <v>243.25</v>
      </c>
      <c r="AT291" s="81">
        <f t="shared" si="239"/>
        <v>4.369740854457238E-3</v>
      </c>
      <c r="AU291" s="6">
        <f t="shared" si="240"/>
        <v>499304.91893451649</v>
      </c>
      <c r="AV291" s="110">
        <v>114</v>
      </c>
      <c r="AW291" s="77">
        <f t="shared" si="241"/>
        <v>3.0344391093655014E-3</v>
      </c>
      <c r="AX291" s="73">
        <f t="shared" si="242"/>
        <v>346727.74060915306</v>
      </c>
      <c r="AY291" s="86">
        <v>345</v>
      </c>
      <c r="AZ291" s="77">
        <f t="shared" si="243"/>
        <v>3.7222851594109077E-3</v>
      </c>
      <c r="BA291" s="73">
        <f t="shared" si="244"/>
        <v>318995.6022680045</v>
      </c>
      <c r="BB291" s="46">
        <f t="shared" si="245"/>
        <v>1627293.9329116535</v>
      </c>
      <c r="BC291" s="67">
        <f t="shared" si="246"/>
        <v>46.250964441554501</v>
      </c>
      <c r="BD291" s="93">
        <f t="shared" si="247"/>
        <v>7290976.2986423708</v>
      </c>
      <c r="BE291" s="1">
        <v>5033460</v>
      </c>
      <c r="BF291" s="1">
        <f t="shared" si="248"/>
        <v>0</v>
      </c>
      <c r="BG291" s="1">
        <f t="shared" si="249"/>
        <v>2257516.2986423708</v>
      </c>
      <c r="BH291" s="87">
        <f t="shared" si="250"/>
        <v>1.6310364848753113E-3</v>
      </c>
      <c r="BI291" s="1">
        <f t="shared" si="251"/>
        <v>-814.62266593984884</v>
      </c>
      <c r="BJ291" s="93">
        <f t="shared" si="252"/>
        <v>7290161.675976431</v>
      </c>
      <c r="BK291" s="91">
        <v>5</v>
      </c>
      <c r="BL291" s="5">
        <f t="shared" si="253"/>
        <v>0</v>
      </c>
      <c r="BM291" s="139">
        <v>472</v>
      </c>
      <c r="BN291" s="32">
        <f t="shared" si="254"/>
        <v>0</v>
      </c>
      <c r="BO291" s="46">
        <f t="shared" si="255"/>
        <v>7290161.675976431</v>
      </c>
      <c r="BP291" s="5">
        <f t="shared" si="256"/>
        <v>7290161.675976431</v>
      </c>
      <c r="BQ291" s="96">
        <f t="shared" si="257"/>
        <v>2.5887389129920762E-3</v>
      </c>
      <c r="BR291" s="67">
        <f t="shared" si="258"/>
        <v>15244.99951211179</v>
      </c>
      <c r="BS291" s="97">
        <f t="shared" si="260"/>
        <v>7305407</v>
      </c>
      <c r="BT291" s="99">
        <f t="shared" si="259"/>
        <v>207.63435084129151</v>
      </c>
    </row>
    <row r="292" spans="1:72" ht="15.6" x14ac:dyDescent="0.3">
      <c r="A292" s="3" t="s">
        <v>441</v>
      </c>
      <c r="B292" s="13" t="s">
        <v>142</v>
      </c>
      <c r="C292" s="36">
        <v>22901</v>
      </c>
      <c r="D292" s="25">
        <v>0</v>
      </c>
      <c r="E292" s="28">
        <v>0</v>
      </c>
      <c r="F292" s="4">
        <v>0</v>
      </c>
      <c r="G292" s="28">
        <v>0</v>
      </c>
      <c r="H292" s="28">
        <v>0</v>
      </c>
      <c r="I292" s="4">
        <v>0</v>
      </c>
      <c r="J292" s="28">
        <f t="shared" si="212"/>
        <v>0</v>
      </c>
      <c r="K292" s="49">
        <f t="shared" si="213"/>
        <v>0</v>
      </c>
      <c r="L292" s="39">
        <v>10364</v>
      </c>
      <c r="M292" s="40">
        <f t="shared" si="214"/>
        <v>3.3350323849536106E-3</v>
      </c>
      <c r="N292" s="1">
        <f t="shared" si="215"/>
        <v>381074.78911814844</v>
      </c>
      <c r="O292" s="43">
        <v>187</v>
      </c>
      <c r="P292" s="43">
        <v>376</v>
      </c>
      <c r="Q292" s="43">
        <f t="shared" si="216"/>
        <v>375</v>
      </c>
      <c r="R292" s="44">
        <f t="shared" si="217"/>
        <v>4.0034889071329362E-4</v>
      </c>
      <c r="S292" s="32">
        <f t="shared" si="218"/>
        <v>45745.543518725121</v>
      </c>
      <c r="T292" s="46">
        <f t="shared" si="219"/>
        <v>426820.33263687359</v>
      </c>
      <c r="U292" s="5">
        <f t="shared" si="220"/>
        <v>18.637628602981248</v>
      </c>
      <c r="V292" s="59">
        <v>100128955.31999998</v>
      </c>
      <c r="W292" s="58">
        <f t="shared" si="221"/>
        <v>5.2378035836277625</v>
      </c>
      <c r="X292" s="44">
        <f t="shared" si="222"/>
        <v>3.2134280118622897E-3</v>
      </c>
      <c r="Y292" s="100">
        <f t="shared" si="223"/>
        <v>4372.25253569713</v>
      </c>
      <c r="Z292" s="32">
        <f t="shared" si="224"/>
        <v>1744115.3823452736</v>
      </c>
      <c r="AA292" s="63">
        <v>23715308.142000001</v>
      </c>
      <c r="AB292" s="58">
        <f t="shared" si="225"/>
        <v>22.114652605807155</v>
      </c>
      <c r="AC292" s="58">
        <f t="shared" si="226"/>
        <v>3.7932504540427272E-3</v>
      </c>
      <c r="AD292" s="105">
        <f t="shared" si="227"/>
        <v>1035.5577547705341</v>
      </c>
      <c r="AE292" s="5">
        <f t="shared" si="228"/>
        <v>1213609.4083398385</v>
      </c>
      <c r="AF292" s="46">
        <f t="shared" si="229"/>
        <v>2957724.7906851121</v>
      </c>
      <c r="AG292" s="67">
        <f t="shared" si="230"/>
        <v>129.15264794922109</v>
      </c>
      <c r="AH292" s="70">
        <v>4304.5128999999997</v>
      </c>
      <c r="AI292" s="40">
        <f t="shared" si="231"/>
        <v>4.5839554962696649E-3</v>
      </c>
      <c r="AJ292" s="5">
        <f t="shared" si="232"/>
        <v>785679.53914293332</v>
      </c>
      <c r="AK292" s="46">
        <f t="shared" si="233"/>
        <v>785679.53914293332</v>
      </c>
      <c r="AL292" s="5">
        <f t="shared" si="234"/>
        <v>34.307652030170445</v>
      </c>
      <c r="AM292" s="74">
        <v>2487.6666666666665</v>
      </c>
      <c r="AN292" s="44">
        <f t="shared" si="235"/>
        <v>2.7674525870255316E-3</v>
      </c>
      <c r="AO292" s="5">
        <f t="shared" si="236"/>
        <v>79053.203293160055</v>
      </c>
      <c r="AP292" s="108">
        <v>15</v>
      </c>
      <c r="AQ292" s="77">
        <f t="shared" si="237"/>
        <v>1.6988183774396927E-3</v>
      </c>
      <c r="AR292" s="32">
        <f t="shared" si="238"/>
        <v>145586.80172184686</v>
      </c>
      <c r="AS292" s="36">
        <v>93.916666666666671</v>
      </c>
      <c r="AT292" s="81">
        <f t="shared" si="239"/>
        <v>1.6871181716249769E-3</v>
      </c>
      <c r="AU292" s="6">
        <f t="shared" si="240"/>
        <v>192777.19891716345</v>
      </c>
      <c r="AV292" s="110">
        <v>30.333333333333332</v>
      </c>
      <c r="AW292" s="77">
        <f t="shared" si="241"/>
        <v>8.0740923670251645E-4</v>
      </c>
      <c r="AX292" s="73">
        <f t="shared" si="242"/>
        <v>92257.966068517329</v>
      </c>
      <c r="AY292" s="86">
        <v>55</v>
      </c>
      <c r="AZ292" s="77">
        <f t="shared" si="243"/>
        <v>5.934077790365216E-4</v>
      </c>
      <c r="BA292" s="73">
        <f t="shared" si="244"/>
        <v>50854.371376058691</v>
      </c>
      <c r="BB292" s="46">
        <f t="shared" si="245"/>
        <v>560529.54137674638</v>
      </c>
      <c r="BC292" s="67">
        <f t="shared" si="246"/>
        <v>24.476203719346159</v>
      </c>
      <c r="BD292" s="93">
        <f t="shared" si="247"/>
        <v>4730754.2038416658</v>
      </c>
      <c r="BE292" s="1">
        <v>3052321</v>
      </c>
      <c r="BF292" s="1">
        <f t="shared" si="248"/>
        <v>0</v>
      </c>
      <c r="BG292" s="1">
        <f t="shared" si="249"/>
        <v>1678433.2038416658</v>
      </c>
      <c r="BH292" s="87">
        <f t="shared" si="250"/>
        <v>1.2126538331254802E-3</v>
      </c>
      <c r="BI292" s="1">
        <f t="shared" si="251"/>
        <v>-605.6610674030228</v>
      </c>
      <c r="BJ292" s="93">
        <f t="shared" si="252"/>
        <v>4730148.5427742628</v>
      </c>
      <c r="BK292" s="91">
        <v>8</v>
      </c>
      <c r="BL292" s="5">
        <f t="shared" si="253"/>
        <v>0</v>
      </c>
      <c r="BM292" s="139">
        <v>945</v>
      </c>
      <c r="BN292" s="32">
        <f t="shared" si="254"/>
        <v>0</v>
      </c>
      <c r="BO292" s="46">
        <f t="shared" si="255"/>
        <v>4730148.5427742628</v>
      </c>
      <c r="BP292" s="5">
        <f t="shared" si="256"/>
        <v>4730148.5427742628</v>
      </c>
      <c r="BQ292" s="96">
        <f t="shared" si="257"/>
        <v>1.6796773708413551E-3</v>
      </c>
      <c r="BR292" s="67">
        <f t="shared" si="258"/>
        <v>9891.5655690381518</v>
      </c>
      <c r="BS292" s="97">
        <f t="shared" si="260"/>
        <v>4740040</v>
      </c>
      <c r="BT292" s="99">
        <f t="shared" si="259"/>
        <v>206.97960787738526</v>
      </c>
    </row>
    <row r="293" spans="1:72" ht="15.6" x14ac:dyDescent="0.3">
      <c r="A293" s="2" t="s">
        <v>517</v>
      </c>
      <c r="B293" s="13" t="s">
        <v>218</v>
      </c>
      <c r="C293" s="36">
        <v>21333</v>
      </c>
      <c r="D293" s="25">
        <v>0</v>
      </c>
      <c r="E293" s="28">
        <v>0</v>
      </c>
      <c r="F293" s="4">
        <v>0</v>
      </c>
      <c r="G293" s="28">
        <v>0</v>
      </c>
      <c r="H293" s="28">
        <v>0</v>
      </c>
      <c r="I293" s="4">
        <v>0</v>
      </c>
      <c r="J293" s="28">
        <f t="shared" si="212"/>
        <v>0</v>
      </c>
      <c r="K293" s="49">
        <f t="shared" si="213"/>
        <v>0</v>
      </c>
      <c r="L293" s="39">
        <v>9436</v>
      </c>
      <c r="M293" s="40">
        <f t="shared" si="214"/>
        <v>3.0364111910866722E-3</v>
      </c>
      <c r="N293" s="1">
        <f t="shared" si="215"/>
        <v>346953.07893852267</v>
      </c>
      <c r="O293" s="43">
        <v>1151</v>
      </c>
      <c r="P293" s="43">
        <v>1089.5</v>
      </c>
      <c r="Q293" s="43">
        <f t="shared" si="216"/>
        <v>1695.75</v>
      </c>
      <c r="R293" s="44">
        <f t="shared" si="217"/>
        <v>1.8103776838055137E-3</v>
      </c>
      <c r="S293" s="32">
        <f t="shared" si="218"/>
        <v>206861.34779167498</v>
      </c>
      <c r="T293" s="46">
        <f t="shared" si="219"/>
        <v>553814.42673019762</v>
      </c>
      <c r="U293" s="5">
        <f t="shared" si="220"/>
        <v>25.960456885116844</v>
      </c>
      <c r="V293" s="59">
        <v>76471949.449999988</v>
      </c>
      <c r="W293" s="58">
        <f t="shared" si="221"/>
        <v>5.9511610763572609</v>
      </c>
      <c r="X293" s="44">
        <f t="shared" si="222"/>
        <v>3.6510776703516084E-3</v>
      </c>
      <c r="Y293" s="100">
        <f t="shared" si="223"/>
        <v>3584.6786410725163</v>
      </c>
      <c r="Z293" s="32">
        <f t="shared" si="224"/>
        <v>1981653.4565238862</v>
      </c>
      <c r="AA293" s="63">
        <v>22240779.039000001</v>
      </c>
      <c r="AB293" s="58">
        <f t="shared" si="225"/>
        <v>20.462272845837429</v>
      </c>
      <c r="AC293" s="58">
        <f t="shared" si="226"/>
        <v>3.5098234255254322E-3</v>
      </c>
      <c r="AD293" s="105">
        <f t="shared" si="227"/>
        <v>1042.5528073407397</v>
      </c>
      <c r="AE293" s="5">
        <f t="shared" si="228"/>
        <v>1122929.9995969222</v>
      </c>
      <c r="AF293" s="46">
        <f t="shared" si="229"/>
        <v>3104583.4561208086</v>
      </c>
      <c r="AG293" s="67">
        <f t="shared" si="230"/>
        <v>145.52962340602863</v>
      </c>
      <c r="AH293" s="70">
        <v>2215.1014</v>
      </c>
      <c r="AI293" s="40">
        <f t="shared" si="231"/>
        <v>2.3589024991247281E-3</v>
      </c>
      <c r="AJ293" s="5">
        <f t="shared" si="232"/>
        <v>404310.51957281085</v>
      </c>
      <c r="AK293" s="46">
        <f t="shared" si="233"/>
        <v>404310.51957281085</v>
      </c>
      <c r="AL293" s="5">
        <f t="shared" si="234"/>
        <v>18.952351735471375</v>
      </c>
      <c r="AM293" s="74">
        <v>2816.2777777777778</v>
      </c>
      <c r="AN293" s="44">
        <f t="shared" si="235"/>
        <v>3.1330223322632829E-3</v>
      </c>
      <c r="AO293" s="5">
        <f t="shared" si="236"/>
        <v>89495.824613429882</v>
      </c>
      <c r="AP293" s="108">
        <v>34.666666666666664</v>
      </c>
      <c r="AQ293" s="77">
        <f t="shared" si="237"/>
        <v>3.9261580278606234E-3</v>
      </c>
      <c r="AR293" s="32">
        <f t="shared" si="238"/>
        <v>336467.27509049053</v>
      </c>
      <c r="AS293" s="36">
        <v>202.66666666666666</v>
      </c>
      <c r="AT293" s="81">
        <f t="shared" si="239"/>
        <v>3.6407022124152113E-3</v>
      </c>
      <c r="AU293" s="6">
        <f t="shared" si="240"/>
        <v>416001.9057378362</v>
      </c>
      <c r="AV293" s="110">
        <v>119.72222222222223</v>
      </c>
      <c r="AW293" s="77">
        <f t="shared" si="241"/>
        <v>3.1867525734320936E-3</v>
      </c>
      <c r="AX293" s="73">
        <f t="shared" si="242"/>
        <v>364131.71589314076</v>
      </c>
      <c r="AY293" s="86">
        <v>239</v>
      </c>
      <c r="AZ293" s="77">
        <f t="shared" si="243"/>
        <v>2.578626530722339E-3</v>
      </c>
      <c r="BA293" s="73">
        <f t="shared" si="244"/>
        <v>220985.35925232773</v>
      </c>
      <c r="BB293" s="46">
        <f t="shared" si="245"/>
        <v>1427082.080587225</v>
      </c>
      <c r="BC293" s="67">
        <f t="shared" si="246"/>
        <v>66.895517769991329</v>
      </c>
      <c r="BD293" s="93">
        <f t="shared" si="247"/>
        <v>5489790.4830110427</v>
      </c>
      <c r="BE293" s="1">
        <v>3309348</v>
      </c>
      <c r="BF293" s="1">
        <f t="shared" si="248"/>
        <v>0</v>
      </c>
      <c r="BG293" s="1">
        <f t="shared" si="249"/>
        <v>2180442.4830110427</v>
      </c>
      <c r="BH293" s="87">
        <f t="shared" si="250"/>
        <v>1.5753513031564245E-3</v>
      </c>
      <c r="BI293" s="1">
        <f t="shared" si="251"/>
        <v>-786.81065093844779</v>
      </c>
      <c r="BJ293" s="93">
        <f t="shared" si="252"/>
        <v>5489003.6723601045</v>
      </c>
      <c r="BK293" s="91">
        <v>7.8</v>
      </c>
      <c r="BL293" s="5">
        <f t="shared" si="253"/>
        <v>0</v>
      </c>
      <c r="BM293" s="139">
        <v>870</v>
      </c>
      <c r="BN293" s="32">
        <f t="shared" si="254"/>
        <v>0</v>
      </c>
      <c r="BO293" s="46">
        <f t="shared" si="255"/>
        <v>5489003.6723601045</v>
      </c>
      <c r="BP293" s="5">
        <f t="shared" si="256"/>
        <v>5489003.6723601045</v>
      </c>
      <c r="BQ293" s="96">
        <f t="shared" si="257"/>
        <v>1.9491470877827689E-3</v>
      </c>
      <c r="BR293" s="67">
        <f t="shared" si="258"/>
        <v>11478.463993859461</v>
      </c>
      <c r="BS293" s="97">
        <f t="shared" si="260"/>
        <v>5500482</v>
      </c>
      <c r="BT293" s="99">
        <f t="shared" si="259"/>
        <v>257.83912248628883</v>
      </c>
    </row>
    <row r="294" spans="1:72" ht="15.6" x14ac:dyDescent="0.3">
      <c r="A294" s="3" t="s">
        <v>523</v>
      </c>
      <c r="B294" s="13" t="s">
        <v>224</v>
      </c>
      <c r="C294" s="36">
        <v>13124</v>
      </c>
      <c r="D294" s="25">
        <v>0</v>
      </c>
      <c r="E294" s="28">
        <v>0</v>
      </c>
      <c r="F294" s="4">
        <v>0</v>
      </c>
      <c r="G294" s="28">
        <v>0</v>
      </c>
      <c r="H294" s="28">
        <v>0</v>
      </c>
      <c r="I294" s="4">
        <v>0</v>
      </c>
      <c r="J294" s="28">
        <f t="shared" si="212"/>
        <v>0</v>
      </c>
      <c r="K294" s="49">
        <f t="shared" si="213"/>
        <v>0</v>
      </c>
      <c r="L294" s="39">
        <v>4189</v>
      </c>
      <c r="M294" s="40">
        <f t="shared" si="214"/>
        <v>1.3479786434359973E-3</v>
      </c>
      <c r="N294" s="1">
        <f t="shared" si="215"/>
        <v>154025.69390350481</v>
      </c>
      <c r="O294" s="43">
        <v>1414</v>
      </c>
      <c r="P294" s="43">
        <v>1153</v>
      </c>
      <c r="Q294" s="43">
        <f t="shared" si="216"/>
        <v>1990.5</v>
      </c>
      <c r="R294" s="44">
        <f t="shared" si="217"/>
        <v>2.1250519119061623E-3</v>
      </c>
      <c r="S294" s="32">
        <f t="shared" si="218"/>
        <v>242817.34499739291</v>
      </c>
      <c r="T294" s="46">
        <f t="shared" si="219"/>
        <v>396843.03890089772</v>
      </c>
      <c r="U294" s="5">
        <f t="shared" si="220"/>
        <v>30.237963951607568</v>
      </c>
      <c r="V294" s="59">
        <v>44526970.159999996</v>
      </c>
      <c r="W294" s="58">
        <f t="shared" si="221"/>
        <v>3.8682033693531688</v>
      </c>
      <c r="X294" s="44">
        <f t="shared" si="222"/>
        <v>2.3731689942543188E-3</v>
      </c>
      <c r="Y294" s="100">
        <f t="shared" si="223"/>
        <v>3392.7895580615664</v>
      </c>
      <c r="Z294" s="32">
        <f t="shared" si="224"/>
        <v>1288057.6544750673</v>
      </c>
      <c r="AA294" s="63">
        <v>9879720.0120000001</v>
      </c>
      <c r="AB294" s="58">
        <f t="shared" si="225"/>
        <v>17.433629271962815</v>
      </c>
      <c r="AC294" s="58">
        <f t="shared" si="226"/>
        <v>2.9903305889652644E-3</v>
      </c>
      <c r="AD294" s="105">
        <f t="shared" si="227"/>
        <v>752.7979283754953</v>
      </c>
      <c r="AE294" s="5">
        <f t="shared" si="228"/>
        <v>956723.89176066173</v>
      </c>
      <c r="AF294" s="46">
        <f t="shared" si="229"/>
        <v>2244781.546235729</v>
      </c>
      <c r="AG294" s="67">
        <f t="shared" si="230"/>
        <v>171.04400687562702</v>
      </c>
      <c r="AH294" s="70">
        <v>731.15769999999998</v>
      </c>
      <c r="AI294" s="40">
        <f t="shared" si="231"/>
        <v>7.786233739838222E-4</v>
      </c>
      <c r="AJ294" s="5">
        <f t="shared" si="232"/>
        <v>133454.27418205838</v>
      </c>
      <c r="AK294" s="46">
        <f t="shared" si="233"/>
        <v>133454.27418205838</v>
      </c>
      <c r="AL294" s="5">
        <f t="shared" si="234"/>
        <v>10.168719459163242</v>
      </c>
      <c r="AM294" s="74">
        <v>2060.3055555555557</v>
      </c>
      <c r="AN294" s="44">
        <f t="shared" si="235"/>
        <v>2.2920265066804094E-3</v>
      </c>
      <c r="AO294" s="5">
        <f t="shared" si="236"/>
        <v>65472.499234635041</v>
      </c>
      <c r="AP294" s="108">
        <v>32.666666666666664</v>
      </c>
      <c r="AQ294" s="77">
        <f t="shared" si="237"/>
        <v>3.6996489108686642E-3</v>
      </c>
      <c r="AR294" s="32">
        <f t="shared" si="238"/>
        <v>317055.70152757759</v>
      </c>
      <c r="AS294" s="36">
        <v>127.33333333333333</v>
      </c>
      <c r="AT294" s="81">
        <f t="shared" si="239"/>
        <v>2.2874148768792938E-3</v>
      </c>
      <c r="AU294" s="6">
        <f t="shared" si="240"/>
        <v>261369.61840765367</v>
      </c>
      <c r="AV294" s="110">
        <v>122.69444444444444</v>
      </c>
      <c r="AW294" s="77">
        <f t="shared" si="241"/>
        <v>3.2658668484569736E-3</v>
      </c>
      <c r="AX294" s="73">
        <f t="shared" si="242"/>
        <v>373171.64480278484</v>
      </c>
      <c r="AY294" s="86">
        <v>216</v>
      </c>
      <c r="AZ294" s="77">
        <f t="shared" si="243"/>
        <v>2.3304741867616117E-3</v>
      </c>
      <c r="BA294" s="73">
        <f t="shared" si="244"/>
        <v>199718.9857677941</v>
      </c>
      <c r="BB294" s="46">
        <f t="shared" si="245"/>
        <v>1216788.4497404455</v>
      </c>
      <c r="BC294" s="67">
        <f t="shared" si="246"/>
        <v>92.714755390158899</v>
      </c>
      <c r="BD294" s="93">
        <f t="shared" si="247"/>
        <v>3991867.309059131</v>
      </c>
      <c r="BE294" s="1">
        <v>2062957</v>
      </c>
      <c r="BF294" s="1">
        <f t="shared" si="248"/>
        <v>0</v>
      </c>
      <c r="BG294" s="1">
        <f t="shared" si="249"/>
        <v>1928910.309059131</v>
      </c>
      <c r="BH294" s="87">
        <f t="shared" si="250"/>
        <v>1.3936214290100925E-3</v>
      </c>
      <c r="BI294" s="1">
        <f t="shared" si="251"/>
        <v>-696.04549888281144</v>
      </c>
      <c r="BJ294" s="93">
        <f t="shared" si="252"/>
        <v>3991171.2635602481</v>
      </c>
      <c r="BK294" s="91">
        <v>7.5</v>
      </c>
      <c r="BL294" s="5">
        <f t="shared" si="253"/>
        <v>0</v>
      </c>
      <c r="BM294" s="139">
        <v>913.1</v>
      </c>
      <c r="BN294" s="32">
        <f t="shared" si="254"/>
        <v>0</v>
      </c>
      <c r="BO294" s="46">
        <f t="shared" si="255"/>
        <v>3991171.2635602481</v>
      </c>
      <c r="BP294" s="5">
        <f t="shared" si="256"/>
        <v>3991171.2635602481</v>
      </c>
      <c r="BQ294" s="96">
        <f t="shared" si="257"/>
        <v>1.4172662853886989E-3</v>
      </c>
      <c r="BR294" s="67">
        <f t="shared" si="258"/>
        <v>8346.235196159907</v>
      </c>
      <c r="BS294" s="97">
        <f t="shared" si="260"/>
        <v>3999517</v>
      </c>
      <c r="BT294" s="99">
        <f t="shared" si="259"/>
        <v>304.74832368180432</v>
      </c>
    </row>
    <row r="295" spans="1:72" ht="15.6" x14ac:dyDescent="0.3">
      <c r="A295" s="3" t="s">
        <v>394</v>
      </c>
      <c r="B295" s="13" t="s">
        <v>95</v>
      </c>
      <c r="C295" s="36">
        <v>23314</v>
      </c>
      <c r="D295" s="25">
        <v>0</v>
      </c>
      <c r="E295" s="28">
        <v>0</v>
      </c>
      <c r="F295" s="4">
        <v>0</v>
      </c>
      <c r="G295" s="28">
        <v>0</v>
      </c>
      <c r="H295" s="28">
        <v>0</v>
      </c>
      <c r="I295" s="4">
        <v>0</v>
      </c>
      <c r="J295" s="28">
        <f t="shared" si="212"/>
        <v>0</v>
      </c>
      <c r="K295" s="49">
        <f t="shared" si="213"/>
        <v>0</v>
      </c>
      <c r="L295" s="39">
        <v>5438</v>
      </c>
      <c r="M295" s="40">
        <f t="shared" si="214"/>
        <v>1.7498944528538919E-3</v>
      </c>
      <c r="N295" s="1">
        <f t="shared" si="215"/>
        <v>199950.28012586755</v>
      </c>
      <c r="O295" s="43">
        <v>0</v>
      </c>
      <c r="P295" s="43">
        <v>264.5</v>
      </c>
      <c r="Q295" s="43">
        <f t="shared" si="216"/>
        <v>132.25</v>
      </c>
      <c r="R295" s="44">
        <f t="shared" si="217"/>
        <v>1.4118970879155489E-4</v>
      </c>
      <c r="S295" s="32">
        <f t="shared" si="218"/>
        <v>16132.928347603725</v>
      </c>
      <c r="T295" s="46">
        <f t="shared" si="219"/>
        <v>216083.20847347128</v>
      </c>
      <c r="U295" s="5">
        <f t="shared" si="220"/>
        <v>9.2683884564412491</v>
      </c>
      <c r="V295" s="59">
        <v>145246467.56999999</v>
      </c>
      <c r="W295" s="58">
        <f t="shared" si="221"/>
        <v>3.7422087097439767</v>
      </c>
      <c r="X295" s="44">
        <f t="shared" si="222"/>
        <v>2.2958704163162716E-3</v>
      </c>
      <c r="Y295" s="100">
        <f t="shared" si="223"/>
        <v>6230.0106189414082</v>
      </c>
      <c r="Z295" s="32">
        <f t="shared" si="224"/>
        <v>1246103.1939060155</v>
      </c>
      <c r="AA295" s="63">
        <v>22988935.620000001</v>
      </c>
      <c r="AB295" s="58">
        <f t="shared" si="225"/>
        <v>23.643660802074141</v>
      </c>
      <c r="AC295" s="58">
        <f t="shared" si="226"/>
        <v>4.0555159817047704E-3</v>
      </c>
      <c r="AD295" s="105">
        <f t="shared" si="227"/>
        <v>986.05711675388181</v>
      </c>
      <c r="AE295" s="5">
        <f t="shared" si="228"/>
        <v>1297518.4240270695</v>
      </c>
      <c r="AF295" s="46">
        <f t="shared" si="229"/>
        <v>2543621.6179330852</v>
      </c>
      <c r="AG295" s="67">
        <f t="shared" si="230"/>
        <v>109.10275447941517</v>
      </c>
      <c r="AH295" s="70">
        <v>2827.6134000000002</v>
      </c>
      <c r="AI295" s="40">
        <f t="shared" si="231"/>
        <v>3.0111778701501293E-3</v>
      </c>
      <c r="AJ295" s="5">
        <f t="shared" si="232"/>
        <v>516109.03361130203</v>
      </c>
      <c r="AK295" s="46">
        <f t="shared" si="233"/>
        <v>516109.03361130203</v>
      </c>
      <c r="AL295" s="5">
        <f t="shared" si="234"/>
        <v>22.137300918388181</v>
      </c>
      <c r="AM295" s="74">
        <v>1443.4166666666667</v>
      </c>
      <c r="AN295" s="44">
        <f t="shared" si="235"/>
        <v>1.6057566079280866E-3</v>
      </c>
      <c r="AO295" s="5">
        <f t="shared" si="236"/>
        <v>45868.971400268849</v>
      </c>
      <c r="AP295" s="108">
        <v>5.666666666666667</v>
      </c>
      <c r="AQ295" s="77">
        <f t="shared" si="237"/>
        <v>6.4177583147721729E-4</v>
      </c>
      <c r="AR295" s="32">
        <f t="shared" si="238"/>
        <v>54999.45842825326</v>
      </c>
      <c r="AS295" s="36">
        <v>99.333333333333329</v>
      </c>
      <c r="AT295" s="81">
        <f t="shared" si="239"/>
        <v>1.7844231238482451E-3</v>
      </c>
      <c r="AU295" s="6">
        <f t="shared" si="240"/>
        <v>203895.6709044</v>
      </c>
      <c r="AV295" s="110">
        <v>34.583333333333336</v>
      </c>
      <c r="AW295" s="77">
        <f t="shared" si="241"/>
        <v>9.2053525613061639E-4</v>
      </c>
      <c r="AX295" s="73">
        <f t="shared" si="242"/>
        <v>105184.21955613927</v>
      </c>
      <c r="AY295" s="86">
        <v>142</v>
      </c>
      <c r="AZ295" s="77">
        <f t="shared" si="243"/>
        <v>1.5320709931488374E-3</v>
      </c>
      <c r="BA295" s="73">
        <f t="shared" si="244"/>
        <v>131296.74064364244</v>
      </c>
      <c r="BB295" s="46">
        <f t="shared" si="245"/>
        <v>541245.06093270378</v>
      </c>
      <c r="BC295" s="67">
        <f t="shared" si="246"/>
        <v>23.215452557806632</v>
      </c>
      <c r="BD295" s="93">
        <f t="shared" si="247"/>
        <v>3817058.9209505622</v>
      </c>
      <c r="BE295" s="1">
        <v>2602679</v>
      </c>
      <c r="BF295" s="1">
        <f t="shared" si="248"/>
        <v>0</v>
      </c>
      <c r="BG295" s="1">
        <f t="shared" si="249"/>
        <v>1214379.9209505622</v>
      </c>
      <c r="BH295" s="87">
        <f t="shared" si="250"/>
        <v>8.7737925026788028E-4</v>
      </c>
      <c r="BI295" s="1">
        <f t="shared" si="251"/>
        <v>-438.20786997794596</v>
      </c>
      <c r="BJ295" s="93">
        <f t="shared" si="252"/>
        <v>3816620.7130805841</v>
      </c>
      <c r="BK295" s="91">
        <v>7</v>
      </c>
      <c r="BL295" s="5">
        <f t="shared" si="253"/>
        <v>0</v>
      </c>
      <c r="BM295" s="139">
        <v>693</v>
      </c>
      <c r="BN295" s="32">
        <f t="shared" si="254"/>
        <v>0</v>
      </c>
      <c r="BO295" s="46">
        <f t="shared" si="255"/>
        <v>3816620.7130805841</v>
      </c>
      <c r="BP295" s="5">
        <f t="shared" si="256"/>
        <v>3816620.7130805841</v>
      </c>
      <c r="BQ295" s="96">
        <f t="shared" si="257"/>
        <v>1.3552833250107493E-3</v>
      </c>
      <c r="BR295" s="67">
        <f t="shared" si="258"/>
        <v>7981.2195524506178</v>
      </c>
      <c r="BS295" s="97">
        <f t="shared" si="260"/>
        <v>3824602</v>
      </c>
      <c r="BT295" s="99">
        <f t="shared" si="259"/>
        <v>164.04743930685424</v>
      </c>
    </row>
    <row r="296" spans="1:72" ht="15.6" x14ac:dyDescent="0.3">
      <c r="A296" s="2" t="s">
        <v>328</v>
      </c>
      <c r="B296" s="13" t="s">
        <v>29</v>
      </c>
      <c r="C296" s="36">
        <v>22142</v>
      </c>
      <c r="D296" s="25">
        <v>0</v>
      </c>
      <c r="E296" s="28">
        <v>0</v>
      </c>
      <c r="F296" s="4">
        <v>0</v>
      </c>
      <c r="G296" s="28">
        <v>0</v>
      </c>
      <c r="H296" s="28">
        <v>0</v>
      </c>
      <c r="I296" s="4">
        <v>0</v>
      </c>
      <c r="J296" s="28">
        <f t="shared" si="212"/>
        <v>0</v>
      </c>
      <c r="K296" s="49">
        <f t="shared" si="213"/>
        <v>0</v>
      </c>
      <c r="L296" s="39">
        <v>7255</v>
      </c>
      <c r="M296" s="40">
        <f t="shared" si="214"/>
        <v>2.3345870274834473E-3</v>
      </c>
      <c r="N296" s="1">
        <f t="shared" si="215"/>
        <v>266759.70619955298</v>
      </c>
      <c r="O296" s="43">
        <v>0</v>
      </c>
      <c r="P296" s="43">
        <v>675.5</v>
      </c>
      <c r="Q296" s="43">
        <f t="shared" si="216"/>
        <v>337.75</v>
      </c>
      <c r="R296" s="44">
        <f t="shared" si="217"/>
        <v>3.6058090090243977E-4</v>
      </c>
      <c r="S296" s="32">
        <f t="shared" si="218"/>
        <v>41201.486195865087</v>
      </c>
      <c r="T296" s="46">
        <f t="shared" si="219"/>
        <v>307961.19239541807</v>
      </c>
      <c r="U296" s="5">
        <f t="shared" si="220"/>
        <v>13.908463209981848</v>
      </c>
      <c r="V296" s="59">
        <v>115852615.14</v>
      </c>
      <c r="W296" s="58">
        <f t="shared" si="221"/>
        <v>4.2318264754536985</v>
      </c>
      <c r="X296" s="44">
        <f t="shared" si="222"/>
        <v>2.5962542352809619E-3</v>
      </c>
      <c r="Y296" s="100">
        <f t="shared" si="223"/>
        <v>5232.2561259145514</v>
      </c>
      <c r="Z296" s="32">
        <f t="shared" si="224"/>
        <v>1409139.0662921264</v>
      </c>
      <c r="AA296" s="63">
        <v>27482577.318</v>
      </c>
      <c r="AB296" s="58">
        <f t="shared" si="225"/>
        <v>17.839235320877048</v>
      </c>
      <c r="AC296" s="58">
        <f t="shared" si="226"/>
        <v>3.0599028023131861E-3</v>
      </c>
      <c r="AD296" s="105">
        <f t="shared" si="227"/>
        <v>1241.1966993948154</v>
      </c>
      <c r="AE296" s="5">
        <f t="shared" si="228"/>
        <v>978982.76807294891</v>
      </c>
      <c r="AF296" s="46">
        <f t="shared" si="229"/>
        <v>2388121.8343650755</v>
      </c>
      <c r="AG296" s="67">
        <f t="shared" si="230"/>
        <v>107.854838513462</v>
      </c>
      <c r="AH296" s="70">
        <v>2257.5007000000001</v>
      </c>
      <c r="AI296" s="40">
        <f t="shared" si="231"/>
        <v>2.4040542988261501E-3</v>
      </c>
      <c r="AJ296" s="5">
        <f t="shared" si="232"/>
        <v>412049.43527776393</v>
      </c>
      <c r="AK296" s="46">
        <f t="shared" si="233"/>
        <v>412049.43527776393</v>
      </c>
      <c r="AL296" s="5">
        <f t="shared" si="234"/>
        <v>18.609404537881126</v>
      </c>
      <c r="AM296" s="74">
        <v>2119.8055555555557</v>
      </c>
      <c r="AN296" s="44">
        <f t="shared" si="235"/>
        <v>2.3582184250489015E-3</v>
      </c>
      <c r="AO296" s="5">
        <f t="shared" si="236"/>
        <v>67363.293390849576</v>
      </c>
      <c r="AP296" s="108">
        <v>7.666666666666667</v>
      </c>
      <c r="AQ296" s="77">
        <f t="shared" si="237"/>
        <v>8.6828494846917634E-4</v>
      </c>
      <c r="AR296" s="32">
        <f t="shared" si="238"/>
        <v>74411.031991166179</v>
      </c>
      <c r="AS296" s="36">
        <v>92.833333333333329</v>
      </c>
      <c r="AT296" s="81">
        <f t="shared" si="239"/>
        <v>1.667657181180323E-3</v>
      </c>
      <c r="AU296" s="6">
        <f t="shared" si="240"/>
        <v>190553.50451971611</v>
      </c>
      <c r="AV296" s="110">
        <v>49.194444444444443</v>
      </c>
      <c r="AW296" s="77">
        <f t="shared" si="241"/>
        <v>1.3094521595239529E-3</v>
      </c>
      <c r="AX296" s="73">
        <f t="shared" si="242"/>
        <v>149623.4962521467</v>
      </c>
      <c r="AY296" s="86">
        <v>93</v>
      </c>
      <c r="AZ296" s="77">
        <f t="shared" si="243"/>
        <v>1.0033986081890273E-3</v>
      </c>
      <c r="BA296" s="73">
        <f t="shared" si="244"/>
        <v>85990.118872244682</v>
      </c>
      <c r="BB296" s="46">
        <f t="shared" si="245"/>
        <v>567941.44502612331</v>
      </c>
      <c r="BC296" s="67">
        <f t="shared" si="246"/>
        <v>25.649961386781833</v>
      </c>
      <c r="BD296" s="93">
        <f t="shared" si="247"/>
        <v>3676073.9070643806</v>
      </c>
      <c r="BE296" s="1">
        <v>2420342</v>
      </c>
      <c r="BF296" s="1">
        <f t="shared" si="248"/>
        <v>0</v>
      </c>
      <c r="BG296" s="1">
        <f t="shared" si="249"/>
        <v>1255731.9070643806</v>
      </c>
      <c r="BH296" s="87">
        <f t="shared" si="250"/>
        <v>9.0725571145412124E-4</v>
      </c>
      <c r="BI296" s="1">
        <f t="shared" si="251"/>
        <v>-453.12969587581642</v>
      </c>
      <c r="BJ296" s="93">
        <f t="shared" si="252"/>
        <v>3675620.7773685046</v>
      </c>
      <c r="BK296" s="91">
        <v>6.5</v>
      </c>
      <c r="BL296" s="5">
        <f t="shared" si="253"/>
        <v>0</v>
      </c>
      <c r="BM296" s="139">
        <v>589</v>
      </c>
      <c r="BN296" s="32">
        <f t="shared" si="254"/>
        <v>0</v>
      </c>
      <c r="BO296" s="46">
        <f t="shared" si="255"/>
        <v>3675620.7773685046</v>
      </c>
      <c r="BP296" s="5">
        <f t="shared" si="256"/>
        <v>3675620.7773685046</v>
      </c>
      <c r="BQ296" s="96">
        <f t="shared" si="257"/>
        <v>1.3052141994507385E-3</v>
      </c>
      <c r="BR296" s="67">
        <f t="shared" si="258"/>
        <v>7686.3640956475219</v>
      </c>
      <c r="BS296" s="97">
        <f t="shared" si="260"/>
        <v>3683307</v>
      </c>
      <c r="BT296" s="99">
        <f t="shared" si="259"/>
        <v>166.34933610333303</v>
      </c>
    </row>
    <row r="297" spans="1:72" ht="15.6" x14ac:dyDescent="0.3">
      <c r="A297" s="3" t="s">
        <v>567</v>
      </c>
      <c r="B297" s="13" t="s">
        <v>270</v>
      </c>
      <c r="C297" s="36">
        <v>21339</v>
      </c>
      <c r="D297" s="25">
        <v>0</v>
      </c>
      <c r="E297" s="28">
        <v>0</v>
      </c>
      <c r="F297" s="4">
        <v>0</v>
      </c>
      <c r="G297" s="28">
        <v>0</v>
      </c>
      <c r="H297" s="28">
        <v>0</v>
      </c>
      <c r="I297" s="4">
        <v>0</v>
      </c>
      <c r="J297" s="28">
        <f t="shared" si="212"/>
        <v>0</v>
      </c>
      <c r="K297" s="49">
        <f t="shared" si="213"/>
        <v>0</v>
      </c>
      <c r="L297" s="39">
        <v>7766</v>
      </c>
      <c r="M297" s="40">
        <f t="shared" si="214"/>
        <v>2.4990217581580222E-3</v>
      </c>
      <c r="N297" s="1">
        <f t="shared" si="215"/>
        <v>285548.70824889431</v>
      </c>
      <c r="O297" s="43">
        <v>1103</v>
      </c>
      <c r="P297" s="43">
        <v>754</v>
      </c>
      <c r="Q297" s="43">
        <f t="shared" si="216"/>
        <v>1480</v>
      </c>
      <c r="R297" s="44">
        <f t="shared" si="217"/>
        <v>1.5800436220151321E-3</v>
      </c>
      <c r="S297" s="32">
        <f t="shared" si="218"/>
        <v>180542.41175390178</v>
      </c>
      <c r="T297" s="46">
        <f t="shared" si="219"/>
        <v>466091.12000279606</v>
      </c>
      <c r="U297" s="5">
        <f t="shared" si="220"/>
        <v>21.842219410600123</v>
      </c>
      <c r="V297" s="59">
        <v>87186937.649999961</v>
      </c>
      <c r="W297" s="58">
        <f t="shared" si="221"/>
        <v>5.2227195182373771</v>
      </c>
      <c r="X297" s="44">
        <f t="shared" si="222"/>
        <v>3.2041738354724497E-3</v>
      </c>
      <c r="Y297" s="100">
        <f t="shared" si="223"/>
        <v>4085.8024110783053</v>
      </c>
      <c r="Z297" s="32">
        <f t="shared" si="224"/>
        <v>1739092.5994066563</v>
      </c>
      <c r="AA297" s="63">
        <v>22160405.493000001</v>
      </c>
      <c r="AB297" s="58">
        <f t="shared" si="225"/>
        <v>20.548041015938821</v>
      </c>
      <c r="AC297" s="58">
        <f t="shared" si="226"/>
        <v>3.5245349453479993E-3</v>
      </c>
      <c r="AD297" s="105">
        <f t="shared" si="227"/>
        <v>1038.4931577393504</v>
      </c>
      <c r="AE297" s="5">
        <f t="shared" si="228"/>
        <v>1127636.7910634908</v>
      </c>
      <c r="AF297" s="46">
        <f t="shared" si="229"/>
        <v>2866729.3904701471</v>
      </c>
      <c r="AG297" s="67">
        <f t="shared" si="230"/>
        <v>134.34225551666654</v>
      </c>
      <c r="AH297" s="70">
        <v>2529.8831</v>
      </c>
      <c r="AI297" s="40">
        <f t="shared" si="231"/>
        <v>2.6941193604425578E-3</v>
      </c>
      <c r="AJ297" s="5">
        <f t="shared" si="232"/>
        <v>461765.9266611783</v>
      </c>
      <c r="AK297" s="46">
        <f t="shared" si="233"/>
        <v>461765.9266611783</v>
      </c>
      <c r="AL297" s="5">
        <f t="shared" si="234"/>
        <v>21.639529812136384</v>
      </c>
      <c r="AM297" s="74">
        <v>2466.3055555555557</v>
      </c>
      <c r="AN297" s="44">
        <f t="shared" si="235"/>
        <v>2.7436890084889445E-3</v>
      </c>
      <c r="AO297" s="5">
        <f t="shared" si="236"/>
        <v>78374.388771157741</v>
      </c>
      <c r="AP297" s="108">
        <v>9.6666666666666661</v>
      </c>
      <c r="AQ297" s="77">
        <f t="shared" si="237"/>
        <v>1.0947940654611353E-3</v>
      </c>
      <c r="AR297" s="32">
        <f t="shared" si="238"/>
        <v>93822.605554079084</v>
      </c>
      <c r="AS297" s="36">
        <v>146.83333333333334</v>
      </c>
      <c r="AT297" s="81">
        <f t="shared" si="239"/>
        <v>2.6377127048830603E-3</v>
      </c>
      <c r="AU297" s="6">
        <f t="shared" si="240"/>
        <v>301396.11756170535</v>
      </c>
      <c r="AV297" s="110">
        <v>48.694444444444443</v>
      </c>
      <c r="AW297" s="77">
        <f t="shared" si="241"/>
        <v>1.2961432160618236E-3</v>
      </c>
      <c r="AX297" s="73">
        <f t="shared" si="242"/>
        <v>148102.76054772059</v>
      </c>
      <c r="AY297" s="86">
        <v>38</v>
      </c>
      <c r="AZ297" s="77">
        <f t="shared" si="243"/>
        <v>4.0999082915250582E-4</v>
      </c>
      <c r="BA297" s="73">
        <f t="shared" si="244"/>
        <v>35135.747496186006</v>
      </c>
      <c r="BB297" s="46">
        <f t="shared" si="245"/>
        <v>656831.61993084871</v>
      </c>
      <c r="BC297" s="67">
        <f t="shared" si="246"/>
        <v>30.780806032656109</v>
      </c>
      <c r="BD297" s="93">
        <f t="shared" si="247"/>
        <v>4451418.05706497</v>
      </c>
      <c r="BE297" s="1">
        <v>2549163</v>
      </c>
      <c r="BF297" s="1">
        <f t="shared" si="248"/>
        <v>0</v>
      </c>
      <c r="BG297" s="1">
        <f t="shared" si="249"/>
        <v>1902255.05706497</v>
      </c>
      <c r="BH297" s="87">
        <f t="shared" si="250"/>
        <v>1.3743632342665295E-3</v>
      </c>
      <c r="BI297" s="1">
        <f t="shared" si="251"/>
        <v>-686.42697588307044</v>
      </c>
      <c r="BJ297" s="93">
        <f t="shared" si="252"/>
        <v>4450731.6300890874</v>
      </c>
      <c r="BK297" s="91">
        <v>8</v>
      </c>
      <c r="BL297" s="5">
        <f t="shared" si="253"/>
        <v>0</v>
      </c>
      <c r="BM297" s="139">
        <v>850</v>
      </c>
      <c r="BN297" s="32">
        <f t="shared" si="254"/>
        <v>0</v>
      </c>
      <c r="BO297" s="46">
        <f t="shared" si="255"/>
        <v>4450731.6300890874</v>
      </c>
      <c r="BP297" s="5">
        <f t="shared" si="256"/>
        <v>4450731.6300890874</v>
      </c>
      <c r="BQ297" s="96">
        <f t="shared" si="257"/>
        <v>1.5804563292559721E-3</v>
      </c>
      <c r="BR297" s="67">
        <f t="shared" si="258"/>
        <v>9307.2560726385746</v>
      </c>
      <c r="BS297" s="97">
        <f t="shared" si="260"/>
        <v>4460039</v>
      </c>
      <c r="BT297" s="99">
        <f t="shared" si="259"/>
        <v>209.0088101598013</v>
      </c>
    </row>
    <row r="298" spans="1:72" ht="15.6" x14ac:dyDescent="0.3">
      <c r="A298" s="3" t="s">
        <v>453</v>
      </c>
      <c r="B298" s="13" t="s">
        <v>154</v>
      </c>
      <c r="C298" s="36">
        <v>12511</v>
      </c>
      <c r="D298" s="25">
        <v>0</v>
      </c>
      <c r="E298" s="28">
        <v>0</v>
      </c>
      <c r="F298" s="4">
        <v>0</v>
      </c>
      <c r="G298" s="28">
        <v>0</v>
      </c>
      <c r="H298" s="28">
        <v>0</v>
      </c>
      <c r="I298" s="4">
        <v>0</v>
      </c>
      <c r="J298" s="28">
        <f t="shared" si="212"/>
        <v>0</v>
      </c>
      <c r="K298" s="49">
        <f t="shared" si="213"/>
        <v>0</v>
      </c>
      <c r="L298" s="39">
        <v>4242</v>
      </c>
      <c r="M298" s="40">
        <f t="shared" si="214"/>
        <v>1.3650335176546909E-3</v>
      </c>
      <c r="N298" s="1">
        <f t="shared" si="215"/>
        <v>155974.45536850498</v>
      </c>
      <c r="O298" s="43">
        <v>0</v>
      </c>
      <c r="P298" s="43">
        <v>378.5</v>
      </c>
      <c r="Q298" s="43">
        <f t="shared" si="216"/>
        <v>189.25</v>
      </c>
      <c r="R298" s="44">
        <f t="shared" si="217"/>
        <v>2.0204274017997551E-4</v>
      </c>
      <c r="S298" s="32">
        <f t="shared" si="218"/>
        <v>23086.250962449943</v>
      </c>
      <c r="T298" s="46">
        <f t="shared" si="219"/>
        <v>179060.70633095491</v>
      </c>
      <c r="U298" s="5">
        <f t="shared" si="220"/>
        <v>14.312261716166168</v>
      </c>
      <c r="V298" s="59">
        <v>43723720.629999995</v>
      </c>
      <c r="W298" s="58">
        <f t="shared" si="221"/>
        <v>3.5798673750697234</v>
      </c>
      <c r="X298" s="44">
        <f t="shared" si="222"/>
        <v>2.1962729067884251E-3</v>
      </c>
      <c r="Y298" s="100">
        <f t="shared" si="223"/>
        <v>3494.8222068579648</v>
      </c>
      <c r="Z298" s="32">
        <f t="shared" si="224"/>
        <v>1192045.7985731957</v>
      </c>
      <c r="AA298" s="63">
        <v>9607489.1370000001</v>
      </c>
      <c r="AB298" s="58">
        <f t="shared" si="225"/>
        <v>16.291990422054848</v>
      </c>
      <c r="AC298" s="58">
        <f t="shared" si="226"/>
        <v>2.7945091956584102E-3</v>
      </c>
      <c r="AD298" s="105">
        <f t="shared" si="227"/>
        <v>767.92335840460396</v>
      </c>
      <c r="AE298" s="5">
        <f t="shared" si="228"/>
        <v>894072.95738375199</v>
      </c>
      <c r="AF298" s="46">
        <f t="shared" si="229"/>
        <v>2086118.7559569478</v>
      </c>
      <c r="AG298" s="67">
        <f t="shared" si="230"/>
        <v>166.74276684173509</v>
      </c>
      <c r="AH298" s="70">
        <v>5377.9375</v>
      </c>
      <c r="AI298" s="40">
        <f t="shared" si="231"/>
        <v>5.7270652300100535E-3</v>
      </c>
      <c r="AJ298" s="5">
        <f t="shared" si="232"/>
        <v>981605.94582943397</v>
      </c>
      <c r="AK298" s="46">
        <f t="shared" si="233"/>
        <v>981605.94582943397</v>
      </c>
      <c r="AL298" s="5">
        <f t="shared" si="234"/>
        <v>78.459431366751971</v>
      </c>
      <c r="AM298" s="74">
        <v>1843.5</v>
      </c>
      <c r="AN298" s="44">
        <f t="shared" si="235"/>
        <v>2.0508370002069818E-3</v>
      </c>
      <c r="AO298" s="5">
        <f t="shared" si="236"/>
        <v>58582.840789604954</v>
      </c>
      <c r="AP298" s="108">
        <v>4.333333333333333</v>
      </c>
      <c r="AQ298" s="77">
        <f t="shared" si="237"/>
        <v>4.9076975348257793E-4</v>
      </c>
      <c r="AR298" s="32">
        <f t="shared" si="238"/>
        <v>42058.409386311316</v>
      </c>
      <c r="AS298" s="36">
        <v>54</v>
      </c>
      <c r="AT298" s="81">
        <f t="shared" si="239"/>
        <v>9.7005552370273726E-4</v>
      </c>
      <c r="AU298" s="6">
        <f t="shared" si="240"/>
        <v>110842.61304198926</v>
      </c>
      <c r="AV298" s="110">
        <v>14.5</v>
      </c>
      <c r="AW298" s="77">
        <f t="shared" si="241"/>
        <v>3.859593604017524E-4</v>
      </c>
      <c r="AX298" s="73">
        <f t="shared" si="242"/>
        <v>44101.33542835719</v>
      </c>
      <c r="AY298" s="86">
        <v>67</v>
      </c>
      <c r="AZ298" s="77">
        <f t="shared" si="243"/>
        <v>7.2287856718994447E-4</v>
      </c>
      <c r="BA298" s="73">
        <f t="shared" si="244"/>
        <v>61949.870585380588</v>
      </c>
      <c r="BB298" s="46">
        <f t="shared" si="245"/>
        <v>317535.06923164328</v>
      </c>
      <c r="BC298" s="67">
        <f t="shared" si="246"/>
        <v>25.380470724294085</v>
      </c>
      <c r="BD298" s="93">
        <f t="shared" si="247"/>
        <v>3564320.47734898</v>
      </c>
      <c r="BE298" s="1">
        <v>1768702</v>
      </c>
      <c r="BF298" s="1">
        <f t="shared" si="248"/>
        <v>0</v>
      </c>
      <c r="BG298" s="1">
        <f t="shared" si="249"/>
        <v>1795618.47734898</v>
      </c>
      <c r="BH298" s="87">
        <f t="shared" si="250"/>
        <v>1.2973192048419398E-3</v>
      </c>
      <c r="BI298" s="1">
        <f t="shared" si="251"/>
        <v>-647.94726483638249</v>
      </c>
      <c r="BJ298" s="93">
        <f t="shared" si="252"/>
        <v>3563672.5300841439</v>
      </c>
      <c r="BK298" s="91">
        <v>8</v>
      </c>
      <c r="BL298" s="5">
        <f t="shared" si="253"/>
        <v>0</v>
      </c>
      <c r="BM298" s="139">
        <v>1196</v>
      </c>
      <c r="BN298" s="32">
        <f t="shared" si="254"/>
        <v>0</v>
      </c>
      <c r="BO298" s="46">
        <f t="shared" si="255"/>
        <v>3563672.5300841439</v>
      </c>
      <c r="BP298" s="5">
        <f t="shared" si="256"/>
        <v>3563672.5300841439</v>
      </c>
      <c r="BQ298" s="96">
        <f t="shared" si="257"/>
        <v>1.2654613384214298E-3</v>
      </c>
      <c r="BR298" s="67">
        <f t="shared" si="258"/>
        <v>7452.2607861343959</v>
      </c>
      <c r="BS298" s="97">
        <f t="shared" si="260"/>
        <v>3571125</v>
      </c>
      <c r="BT298" s="99">
        <f t="shared" si="259"/>
        <v>285.43881384381746</v>
      </c>
    </row>
    <row r="299" spans="1:72" ht="15.6" x14ac:dyDescent="0.3">
      <c r="A299" s="2" t="s">
        <v>506</v>
      </c>
      <c r="B299" s="13" t="s">
        <v>207</v>
      </c>
      <c r="C299" s="36">
        <v>26921</v>
      </c>
      <c r="D299" s="25">
        <v>0</v>
      </c>
      <c r="E299" s="28">
        <v>0</v>
      </c>
      <c r="F299" s="4">
        <v>0</v>
      </c>
      <c r="G299" s="28">
        <v>0</v>
      </c>
      <c r="H299" s="28">
        <v>0</v>
      </c>
      <c r="I299" s="4">
        <v>0</v>
      </c>
      <c r="J299" s="28">
        <f t="shared" si="212"/>
        <v>0</v>
      </c>
      <c r="K299" s="49">
        <f t="shared" si="213"/>
        <v>0</v>
      </c>
      <c r="L299" s="39">
        <v>9935</v>
      </c>
      <c r="M299" s="40">
        <f t="shared" si="214"/>
        <v>3.1969844408060713E-3</v>
      </c>
      <c r="N299" s="1">
        <f t="shared" si="215"/>
        <v>365300.85197692056</v>
      </c>
      <c r="O299" s="43">
        <v>3243</v>
      </c>
      <c r="P299" s="43">
        <v>2231</v>
      </c>
      <c r="Q299" s="43">
        <f t="shared" si="216"/>
        <v>4358.5</v>
      </c>
      <c r="R299" s="44">
        <f t="shared" si="217"/>
        <v>4.6531217071303739E-3</v>
      </c>
      <c r="S299" s="32">
        <f t="shared" si="218"/>
        <v>531685.20380363578</v>
      </c>
      <c r="T299" s="46">
        <f t="shared" si="219"/>
        <v>896986.05578055629</v>
      </c>
      <c r="U299" s="5">
        <f t="shared" si="220"/>
        <v>33.319195266912679</v>
      </c>
      <c r="V299" s="59">
        <v>130648075.47999999</v>
      </c>
      <c r="W299" s="58">
        <f t="shared" si="221"/>
        <v>5.5472706990693137</v>
      </c>
      <c r="X299" s="44">
        <f t="shared" si="222"/>
        <v>3.4032881854317108E-3</v>
      </c>
      <c r="Y299" s="100">
        <f t="shared" si="223"/>
        <v>4853.0171791538196</v>
      </c>
      <c r="Z299" s="32">
        <f t="shared" si="224"/>
        <v>1847163.6062341495</v>
      </c>
      <c r="AA299" s="63">
        <v>26311545.818999998</v>
      </c>
      <c r="AB299" s="58">
        <f t="shared" si="225"/>
        <v>27.544570964608745</v>
      </c>
      <c r="AC299" s="58">
        <f t="shared" si="226"/>
        <v>4.7246257122066483E-3</v>
      </c>
      <c r="AD299" s="105">
        <f t="shared" si="227"/>
        <v>977.36138401248093</v>
      </c>
      <c r="AE299" s="5">
        <f t="shared" si="228"/>
        <v>1511592.8369842654</v>
      </c>
      <c r="AF299" s="46">
        <f t="shared" si="229"/>
        <v>3358756.4432184147</v>
      </c>
      <c r="AG299" s="67">
        <f t="shared" si="230"/>
        <v>124.76343535598286</v>
      </c>
      <c r="AH299" s="70">
        <v>4107.4569000000001</v>
      </c>
      <c r="AI299" s="40">
        <f t="shared" si="231"/>
        <v>4.3741069128741053E-3</v>
      </c>
      <c r="AJ299" s="5">
        <f t="shared" si="232"/>
        <v>749711.96955675574</v>
      </c>
      <c r="AK299" s="46">
        <f t="shared" si="233"/>
        <v>749711.96955675574</v>
      </c>
      <c r="AL299" s="5">
        <f t="shared" si="234"/>
        <v>27.848592903560629</v>
      </c>
      <c r="AM299" s="74">
        <v>2971.0277777777778</v>
      </c>
      <c r="AN299" s="44">
        <f t="shared" si="235"/>
        <v>3.3051769434821769E-3</v>
      </c>
      <c r="AO299" s="5">
        <f t="shared" si="236"/>
        <v>94413.478322239956</v>
      </c>
      <c r="AP299" s="108">
        <v>25</v>
      </c>
      <c r="AQ299" s="77">
        <f t="shared" si="237"/>
        <v>2.8313639623994877E-3</v>
      </c>
      <c r="AR299" s="32">
        <f t="shared" si="238"/>
        <v>242644.66953641141</v>
      </c>
      <c r="AS299" s="36">
        <v>150.08333333333334</v>
      </c>
      <c r="AT299" s="81">
        <f t="shared" si="239"/>
        <v>2.6960956762170215E-3</v>
      </c>
      <c r="AU299" s="6">
        <f t="shared" si="240"/>
        <v>308067.20075404731</v>
      </c>
      <c r="AV299" s="109">
        <v>88.972222222222229</v>
      </c>
      <c r="AW299" s="77">
        <f t="shared" si="241"/>
        <v>2.3682525505111358E-3</v>
      </c>
      <c r="AX299" s="73">
        <f t="shared" si="242"/>
        <v>270606.47007093497</v>
      </c>
      <c r="AY299" s="86">
        <v>247</v>
      </c>
      <c r="AZ299" s="77">
        <f t="shared" si="243"/>
        <v>2.6649403894912875E-3</v>
      </c>
      <c r="BA299" s="73">
        <f t="shared" si="244"/>
        <v>228382.35872520899</v>
      </c>
      <c r="BB299" s="46">
        <f t="shared" si="245"/>
        <v>1144114.1774088428</v>
      </c>
      <c r="BC299" s="67">
        <f t="shared" si="246"/>
        <v>42.498947936883582</v>
      </c>
      <c r="BD299" s="93">
        <f t="shared" si="247"/>
        <v>6149568.6459645685</v>
      </c>
      <c r="BE299" s="1">
        <v>3502772</v>
      </c>
      <c r="BF299" s="1">
        <f t="shared" si="248"/>
        <v>0</v>
      </c>
      <c r="BG299" s="1">
        <f t="shared" si="249"/>
        <v>2646796.6459645685</v>
      </c>
      <c r="BH299" s="87">
        <f t="shared" si="250"/>
        <v>1.9122882524524815E-3</v>
      </c>
      <c r="BI299" s="1">
        <f t="shared" si="251"/>
        <v>-955.09411880347022</v>
      </c>
      <c r="BJ299" s="93">
        <f t="shared" si="252"/>
        <v>6148613.5518457647</v>
      </c>
      <c r="BK299" s="91">
        <v>7.5</v>
      </c>
      <c r="BL299" s="5">
        <f t="shared" si="253"/>
        <v>0</v>
      </c>
      <c r="BM299" s="139">
        <v>1070</v>
      </c>
      <c r="BN299" s="32">
        <f t="shared" si="254"/>
        <v>0</v>
      </c>
      <c r="BO299" s="46">
        <f t="shared" si="255"/>
        <v>6148613.5518457647</v>
      </c>
      <c r="BP299" s="5">
        <f t="shared" si="256"/>
        <v>6148613.5518457647</v>
      </c>
      <c r="BQ299" s="96">
        <f t="shared" si="257"/>
        <v>2.183374782354417E-3</v>
      </c>
      <c r="BR299" s="67">
        <f t="shared" si="258"/>
        <v>12857.823291758181</v>
      </c>
      <c r="BS299" s="97">
        <f t="shared" si="260"/>
        <v>6161471</v>
      </c>
      <c r="BT299" s="99">
        <f t="shared" si="259"/>
        <v>228.87229300546042</v>
      </c>
    </row>
    <row r="300" spans="1:72" ht="15.6" x14ac:dyDescent="0.3">
      <c r="A300" s="2" t="s">
        <v>429</v>
      </c>
      <c r="B300" s="13" t="s">
        <v>130</v>
      </c>
      <c r="C300" s="36">
        <v>8531</v>
      </c>
      <c r="D300" s="25">
        <v>0</v>
      </c>
      <c r="E300" s="28">
        <v>0</v>
      </c>
      <c r="F300" s="4">
        <v>0</v>
      </c>
      <c r="G300" s="28">
        <v>0</v>
      </c>
      <c r="H300" s="28">
        <v>0</v>
      </c>
      <c r="I300" s="4">
        <v>0</v>
      </c>
      <c r="J300" s="28">
        <f t="shared" si="212"/>
        <v>0</v>
      </c>
      <c r="K300" s="49">
        <f t="shared" si="213"/>
        <v>0</v>
      </c>
      <c r="L300" s="39">
        <v>2289</v>
      </c>
      <c r="M300" s="40">
        <f t="shared" si="214"/>
        <v>7.3657749219980845E-4</v>
      </c>
      <c r="N300" s="1">
        <f t="shared" si="215"/>
        <v>84164.433837460601</v>
      </c>
      <c r="O300" s="43">
        <v>681</v>
      </c>
      <c r="P300" s="43">
        <v>103.5</v>
      </c>
      <c r="Q300" s="43">
        <f t="shared" si="216"/>
        <v>732.75</v>
      </c>
      <c r="R300" s="44">
        <f t="shared" si="217"/>
        <v>7.822817324537757E-4</v>
      </c>
      <c r="S300" s="32">
        <f t="shared" si="218"/>
        <v>89386.792035588878</v>
      </c>
      <c r="T300" s="46">
        <f t="shared" si="219"/>
        <v>173551.22587304947</v>
      </c>
      <c r="U300" s="5">
        <f t="shared" si="220"/>
        <v>20.343596984298379</v>
      </c>
      <c r="V300" s="59">
        <v>35346232.080000006</v>
      </c>
      <c r="W300" s="58">
        <f t="shared" si="221"/>
        <v>2.0590019562843311</v>
      </c>
      <c r="X300" s="44">
        <f t="shared" si="222"/>
        <v>1.2632116606061602E-3</v>
      </c>
      <c r="Y300" s="100">
        <f t="shared" si="223"/>
        <v>4143.2694971281217</v>
      </c>
      <c r="Z300" s="32">
        <f t="shared" si="224"/>
        <v>685618.87189882935</v>
      </c>
      <c r="AA300" s="63">
        <v>8258442.3990000002</v>
      </c>
      <c r="AB300" s="58">
        <f t="shared" si="225"/>
        <v>8.8125529589953366</v>
      </c>
      <c r="AC300" s="58">
        <f t="shared" si="226"/>
        <v>1.511586960412239E-3</v>
      </c>
      <c r="AD300" s="105">
        <f t="shared" si="227"/>
        <v>968.05092005626545</v>
      </c>
      <c r="AE300" s="5">
        <f t="shared" si="228"/>
        <v>483615.8800758819</v>
      </c>
      <c r="AF300" s="46">
        <f t="shared" si="229"/>
        <v>1169234.7519747112</v>
      </c>
      <c r="AG300" s="67">
        <f t="shared" si="230"/>
        <v>137.05717406807071</v>
      </c>
      <c r="AH300" s="70">
        <v>3996.9090999999999</v>
      </c>
      <c r="AI300" s="40">
        <f t="shared" si="231"/>
        <v>4.2563825135790026E-3</v>
      </c>
      <c r="AJ300" s="5">
        <f t="shared" si="232"/>
        <v>729534.27545406984</v>
      </c>
      <c r="AK300" s="46">
        <f t="shared" si="233"/>
        <v>729534.27545406984</v>
      </c>
      <c r="AL300" s="5">
        <f t="shared" si="234"/>
        <v>85.515681098824274</v>
      </c>
      <c r="AM300" s="74">
        <v>1107.6388888888889</v>
      </c>
      <c r="AN300" s="44">
        <f t="shared" si="235"/>
        <v>1.232214166640349E-3</v>
      </c>
      <c r="AO300" s="5">
        <f t="shared" si="236"/>
        <v>35198.607366505406</v>
      </c>
      <c r="AP300" s="108">
        <v>5.666666666666667</v>
      </c>
      <c r="AQ300" s="77">
        <f t="shared" si="237"/>
        <v>6.4177583147721729E-4</v>
      </c>
      <c r="AR300" s="32">
        <f t="shared" si="238"/>
        <v>54999.45842825326</v>
      </c>
      <c r="AS300" s="36">
        <v>58.583333333333336</v>
      </c>
      <c r="AT300" s="81">
        <f t="shared" si="239"/>
        <v>1.0523904832762721E-3</v>
      </c>
      <c r="AU300" s="6">
        <f t="shared" si="240"/>
        <v>120250.5508773433</v>
      </c>
      <c r="AV300" s="109">
        <v>15.361111111111111</v>
      </c>
      <c r="AW300" s="77">
        <f t="shared" si="241"/>
        <v>4.0888031858653077E-4</v>
      </c>
      <c r="AX300" s="73">
        <f t="shared" si="242"/>
        <v>46720.380252646595</v>
      </c>
      <c r="AY300" s="86">
        <v>31</v>
      </c>
      <c r="AZ300" s="77">
        <f t="shared" si="243"/>
        <v>3.3446620272967577E-4</v>
      </c>
      <c r="BA300" s="73">
        <f t="shared" si="244"/>
        <v>28663.372957414897</v>
      </c>
      <c r="BB300" s="46">
        <f t="shared" si="245"/>
        <v>285832.36988216348</v>
      </c>
      <c r="BC300" s="67">
        <f t="shared" si="246"/>
        <v>33.505142407943204</v>
      </c>
      <c r="BD300" s="93">
        <f t="shared" si="247"/>
        <v>2358152.6231839941</v>
      </c>
      <c r="BE300" s="1">
        <v>1043708</v>
      </c>
      <c r="BF300" s="1">
        <f t="shared" si="248"/>
        <v>0</v>
      </c>
      <c r="BG300" s="1">
        <f t="shared" si="249"/>
        <v>1314444.6231839941</v>
      </c>
      <c r="BH300" s="87">
        <f t="shared" si="250"/>
        <v>9.4967515364145175E-4</v>
      </c>
      <c r="BI300" s="1">
        <f t="shared" si="251"/>
        <v>-474.31612512050998</v>
      </c>
      <c r="BJ300" s="93">
        <f t="shared" si="252"/>
        <v>2357678.3070588736</v>
      </c>
      <c r="BK300" s="91">
        <v>8.3000000000000007</v>
      </c>
      <c r="BL300" s="5">
        <f t="shared" si="253"/>
        <v>0</v>
      </c>
      <c r="BM300" s="139">
        <v>945</v>
      </c>
      <c r="BN300" s="32">
        <f t="shared" si="254"/>
        <v>0</v>
      </c>
      <c r="BO300" s="46">
        <f t="shared" si="255"/>
        <v>2357678.3070588736</v>
      </c>
      <c r="BP300" s="5">
        <f t="shared" si="256"/>
        <v>2357678.3070588736</v>
      </c>
      <c r="BQ300" s="96">
        <f t="shared" si="257"/>
        <v>8.3721237594955073E-4</v>
      </c>
      <c r="BR300" s="67">
        <f t="shared" si="258"/>
        <v>4930.31653320843</v>
      </c>
      <c r="BS300" s="97">
        <f t="shared" si="260"/>
        <v>2362609</v>
      </c>
      <c r="BT300" s="99">
        <f t="shared" si="259"/>
        <v>276.94396905403823</v>
      </c>
    </row>
    <row r="301" spans="1:72" ht="15.6" x14ac:dyDescent="0.3">
      <c r="A301" s="2" t="s">
        <v>442</v>
      </c>
      <c r="B301" s="13" t="s">
        <v>143</v>
      </c>
      <c r="C301" s="36">
        <v>2750</v>
      </c>
      <c r="D301" s="25">
        <v>0</v>
      </c>
      <c r="E301" s="28">
        <v>0</v>
      </c>
      <c r="F301" s="4">
        <v>0</v>
      </c>
      <c r="G301" s="28">
        <v>0</v>
      </c>
      <c r="H301" s="28">
        <v>0</v>
      </c>
      <c r="I301" s="4">
        <v>0</v>
      </c>
      <c r="J301" s="28">
        <f t="shared" si="212"/>
        <v>0</v>
      </c>
      <c r="K301" s="49">
        <f t="shared" si="213"/>
        <v>0</v>
      </c>
      <c r="L301" s="39">
        <v>896</v>
      </c>
      <c r="M301" s="40">
        <f t="shared" si="214"/>
        <v>2.8832391131980271E-4</v>
      </c>
      <c r="N301" s="1">
        <f t="shared" si="215"/>
        <v>32945.099483776634</v>
      </c>
      <c r="O301" s="43">
        <v>0</v>
      </c>
      <c r="P301" s="43">
        <v>13</v>
      </c>
      <c r="Q301" s="43">
        <f t="shared" si="216"/>
        <v>6.5</v>
      </c>
      <c r="R301" s="44">
        <f t="shared" si="217"/>
        <v>6.9393807723637559E-6</v>
      </c>
      <c r="S301" s="32">
        <f t="shared" si="218"/>
        <v>792.9227543245687</v>
      </c>
      <c r="T301" s="46">
        <f t="shared" si="219"/>
        <v>33738.022238101199</v>
      </c>
      <c r="U301" s="5">
        <f t="shared" si="220"/>
        <v>12.26837172294589</v>
      </c>
      <c r="V301" s="59">
        <v>12745135.48</v>
      </c>
      <c r="W301" s="58">
        <f t="shared" si="221"/>
        <v>0.59336364151383658</v>
      </c>
      <c r="X301" s="44">
        <f t="shared" si="222"/>
        <v>3.6403261718732726E-4</v>
      </c>
      <c r="Y301" s="100">
        <f t="shared" si="223"/>
        <v>4634.5947200000001</v>
      </c>
      <c r="Z301" s="32">
        <f t="shared" si="224"/>
        <v>197581.79892876185</v>
      </c>
      <c r="AA301" s="63">
        <v>3413137.0950000002</v>
      </c>
      <c r="AB301" s="58">
        <f t="shared" si="225"/>
        <v>2.2157035564374246</v>
      </c>
      <c r="AC301" s="58">
        <f t="shared" si="226"/>
        <v>3.8005202574483695E-4</v>
      </c>
      <c r="AD301" s="105">
        <f t="shared" si="227"/>
        <v>1241.140761818182</v>
      </c>
      <c r="AE301" s="5">
        <f t="shared" si="228"/>
        <v>121593.53032199052</v>
      </c>
      <c r="AF301" s="46">
        <f t="shared" si="229"/>
        <v>319175.32925075234</v>
      </c>
      <c r="AG301" s="67">
        <f t="shared" si="230"/>
        <v>116.06375609118267</v>
      </c>
      <c r="AH301" s="70">
        <v>4437.6068999999998</v>
      </c>
      <c r="AI301" s="40">
        <f t="shared" si="231"/>
        <v>4.7256897614452939E-3</v>
      </c>
      <c r="AJ301" s="5">
        <f t="shared" si="232"/>
        <v>809972.46961195103</v>
      </c>
      <c r="AK301" s="46">
        <f t="shared" si="233"/>
        <v>809972.46961195103</v>
      </c>
      <c r="AL301" s="5">
        <f t="shared" si="234"/>
        <v>294.53544349525492</v>
      </c>
      <c r="AM301" s="74">
        <v>241.41666666666666</v>
      </c>
      <c r="AN301" s="44">
        <f t="shared" si="235"/>
        <v>2.685686099629159E-4</v>
      </c>
      <c r="AO301" s="5">
        <f t="shared" si="236"/>
        <v>7671.7516394306813</v>
      </c>
      <c r="AP301" s="108">
        <v>3</v>
      </c>
      <c r="AQ301" s="77">
        <f t="shared" si="237"/>
        <v>3.3976367548793857E-4</v>
      </c>
      <c r="AR301" s="32">
        <f t="shared" si="238"/>
        <v>29117.360344369372</v>
      </c>
      <c r="AS301" s="36">
        <v>11.166666666666666</v>
      </c>
      <c r="AT301" s="81">
        <f t="shared" si="239"/>
        <v>2.0059790150643022E-4</v>
      </c>
      <c r="AU301" s="6">
        <f t="shared" si="240"/>
        <v>22921.157635226173</v>
      </c>
      <c r="AV301" s="109">
        <v>3.5833333333333335</v>
      </c>
      <c r="AW301" s="77">
        <f t="shared" si="241"/>
        <v>9.5380761478593978E-5</v>
      </c>
      <c r="AX301" s="73">
        <f t="shared" si="242"/>
        <v>10898.605881720454</v>
      </c>
      <c r="AY301" s="86">
        <v>3</v>
      </c>
      <c r="AZ301" s="77">
        <f t="shared" si="243"/>
        <v>3.2367697038355722E-5</v>
      </c>
      <c r="BA301" s="73">
        <f t="shared" si="244"/>
        <v>2773.8748023304738</v>
      </c>
      <c r="BB301" s="46">
        <f t="shared" si="245"/>
        <v>73382.750303077162</v>
      </c>
      <c r="BC301" s="67">
        <f t="shared" si="246"/>
        <v>26.68463647384624</v>
      </c>
      <c r="BD301" s="93">
        <f t="shared" si="247"/>
        <v>1236268.5714038815</v>
      </c>
      <c r="BE301" s="1">
        <v>414130</v>
      </c>
      <c r="BF301" s="1">
        <f t="shared" si="248"/>
        <v>0</v>
      </c>
      <c r="BG301" s="1">
        <f t="shared" si="249"/>
        <v>822138.57140388153</v>
      </c>
      <c r="BH301" s="87">
        <f t="shared" si="250"/>
        <v>5.9398818355792726E-4</v>
      </c>
      <c r="BI301" s="1">
        <f t="shared" si="251"/>
        <v>-296.66794220346219</v>
      </c>
      <c r="BJ301" s="93">
        <f t="shared" si="252"/>
        <v>1235971.9034616782</v>
      </c>
      <c r="BK301" s="91">
        <v>7</v>
      </c>
      <c r="BL301" s="5">
        <f t="shared" si="253"/>
        <v>0</v>
      </c>
      <c r="BM301" s="139">
        <v>1133.5</v>
      </c>
      <c r="BN301" s="32">
        <f t="shared" si="254"/>
        <v>0</v>
      </c>
      <c r="BO301" s="46">
        <f t="shared" si="255"/>
        <v>1235971.9034616782</v>
      </c>
      <c r="BP301" s="5">
        <f t="shared" si="256"/>
        <v>1235971.9034616782</v>
      </c>
      <c r="BQ301" s="96">
        <f t="shared" si="257"/>
        <v>4.3889404708265023E-4</v>
      </c>
      <c r="BR301" s="67">
        <f t="shared" si="258"/>
        <v>2584.6328110046265</v>
      </c>
      <c r="BS301" s="97">
        <f t="shared" si="260"/>
        <v>1238557</v>
      </c>
      <c r="BT301" s="99">
        <f t="shared" si="259"/>
        <v>450.38436363636362</v>
      </c>
    </row>
    <row r="302" spans="1:72" ht="15.6" x14ac:dyDescent="0.3">
      <c r="A302" s="3" t="s">
        <v>537</v>
      </c>
      <c r="B302" s="13" t="s">
        <v>240</v>
      </c>
      <c r="C302" s="36">
        <v>15843</v>
      </c>
      <c r="D302" s="25">
        <v>0</v>
      </c>
      <c r="E302" s="28">
        <v>0</v>
      </c>
      <c r="F302" s="4">
        <v>0</v>
      </c>
      <c r="G302" s="28">
        <v>0</v>
      </c>
      <c r="H302" s="28">
        <v>0</v>
      </c>
      <c r="I302" s="4">
        <v>0</v>
      </c>
      <c r="J302" s="28">
        <f t="shared" si="212"/>
        <v>0</v>
      </c>
      <c r="K302" s="49">
        <f t="shared" si="213"/>
        <v>0</v>
      </c>
      <c r="L302" s="39">
        <v>5574</v>
      </c>
      <c r="M302" s="40">
        <f t="shared" si="214"/>
        <v>1.7936579036792191E-3</v>
      </c>
      <c r="N302" s="1">
        <f t="shared" si="215"/>
        <v>204950.8755832265</v>
      </c>
      <c r="O302" s="43">
        <v>90</v>
      </c>
      <c r="P302" s="43">
        <v>135</v>
      </c>
      <c r="Q302" s="43">
        <f t="shared" si="216"/>
        <v>157.5</v>
      </c>
      <c r="R302" s="44">
        <f t="shared" si="217"/>
        <v>1.6814653409958331E-4</v>
      </c>
      <c r="S302" s="32">
        <f t="shared" si="218"/>
        <v>19213.128277864547</v>
      </c>
      <c r="T302" s="46">
        <f t="shared" si="219"/>
        <v>224164.00386109104</v>
      </c>
      <c r="U302" s="5">
        <f t="shared" si="220"/>
        <v>14.14908816897627</v>
      </c>
      <c r="V302" s="59">
        <v>67058128.980000019</v>
      </c>
      <c r="W302" s="58">
        <f t="shared" si="221"/>
        <v>3.7430309019635866</v>
      </c>
      <c r="X302" s="44">
        <f t="shared" si="222"/>
        <v>2.2963748368176225E-3</v>
      </c>
      <c r="Y302" s="100">
        <f t="shared" si="223"/>
        <v>4232.6660973300523</v>
      </c>
      <c r="Z302" s="32">
        <f t="shared" si="224"/>
        <v>1246376.9724230161</v>
      </c>
      <c r="AA302" s="63">
        <v>14133632.732999999</v>
      </c>
      <c r="AB302" s="58">
        <f t="shared" si="225"/>
        <v>17.759103674312239</v>
      </c>
      <c r="AC302" s="58">
        <f t="shared" si="226"/>
        <v>3.0461580960257661E-3</v>
      </c>
      <c r="AD302" s="105">
        <f t="shared" si="227"/>
        <v>892.10583431168334</v>
      </c>
      <c r="AE302" s="5">
        <f t="shared" si="228"/>
        <v>974585.29812800954</v>
      </c>
      <c r="AF302" s="46">
        <f t="shared" si="229"/>
        <v>2220962.2705510259</v>
      </c>
      <c r="AG302" s="67">
        <f t="shared" si="230"/>
        <v>140.18571423032418</v>
      </c>
      <c r="AH302" s="70">
        <v>2055.4434999999999</v>
      </c>
      <c r="AI302" s="40">
        <f t="shared" si="231"/>
        <v>2.1888798449405875E-3</v>
      </c>
      <c r="AJ302" s="5">
        <f t="shared" si="232"/>
        <v>375169.02361108927</v>
      </c>
      <c r="AK302" s="46">
        <f t="shared" si="233"/>
        <v>375169.02361108927</v>
      </c>
      <c r="AL302" s="5">
        <f t="shared" si="234"/>
        <v>23.680428177181675</v>
      </c>
      <c r="AM302" s="74">
        <v>1617.2777777777778</v>
      </c>
      <c r="AN302" s="44">
        <f t="shared" si="235"/>
        <v>1.799171741946944E-3</v>
      </c>
      <c r="AO302" s="5">
        <f t="shared" si="236"/>
        <v>51393.939011728588</v>
      </c>
      <c r="AP302" s="108">
        <v>12.666666666666666</v>
      </c>
      <c r="AQ302" s="77">
        <f t="shared" si="237"/>
        <v>1.4345577409490737E-3</v>
      </c>
      <c r="AR302" s="32">
        <f t="shared" si="238"/>
        <v>122939.96589844844</v>
      </c>
      <c r="AS302" s="36">
        <v>72.833333333333329</v>
      </c>
      <c r="AT302" s="81">
        <f t="shared" si="239"/>
        <v>1.3083773575867166E-3</v>
      </c>
      <c r="AU302" s="6">
        <f t="shared" si="240"/>
        <v>149500.6848745349</v>
      </c>
      <c r="AV302" s="109">
        <v>28.722222222222221</v>
      </c>
      <c r="AW302" s="77">
        <f t="shared" si="241"/>
        <v>7.6452486332454395E-4</v>
      </c>
      <c r="AX302" s="73">
        <f t="shared" si="242"/>
        <v>87357.817687588758</v>
      </c>
      <c r="AY302" s="86">
        <v>72</v>
      </c>
      <c r="AZ302" s="77">
        <f t="shared" si="243"/>
        <v>7.7682472892053728E-4</v>
      </c>
      <c r="BA302" s="73">
        <f t="shared" si="244"/>
        <v>66572.995255931368</v>
      </c>
      <c r="BB302" s="46">
        <f t="shared" si="245"/>
        <v>477765.40272823203</v>
      </c>
      <c r="BC302" s="67">
        <f t="shared" si="246"/>
        <v>30.156245832748343</v>
      </c>
      <c r="BD302" s="93">
        <f t="shared" si="247"/>
        <v>3298060.7007514383</v>
      </c>
      <c r="BE302" s="1">
        <v>1882814</v>
      </c>
      <c r="BF302" s="1">
        <f t="shared" si="248"/>
        <v>0</v>
      </c>
      <c r="BG302" s="1">
        <f t="shared" si="249"/>
        <v>1415246.7007514383</v>
      </c>
      <c r="BH302" s="87">
        <f t="shared" si="250"/>
        <v>1.0225038044744965E-3</v>
      </c>
      <c r="BI302" s="1">
        <f t="shared" si="251"/>
        <v>-510.69046146955412</v>
      </c>
      <c r="BJ302" s="93">
        <f t="shared" si="252"/>
        <v>3297550.0102899689</v>
      </c>
      <c r="BK302" s="91">
        <v>5.9</v>
      </c>
      <c r="BL302" s="5">
        <f t="shared" si="253"/>
        <v>0</v>
      </c>
      <c r="BM302" s="139">
        <v>875</v>
      </c>
      <c r="BN302" s="32">
        <f t="shared" si="254"/>
        <v>0</v>
      </c>
      <c r="BO302" s="46">
        <f t="shared" si="255"/>
        <v>3297550.0102899689</v>
      </c>
      <c r="BP302" s="5">
        <f t="shared" si="256"/>
        <v>3297550.0102899689</v>
      </c>
      <c r="BQ302" s="96">
        <f t="shared" si="257"/>
        <v>1.1709611403140385E-3</v>
      </c>
      <c r="BR302" s="67">
        <f t="shared" si="258"/>
        <v>6895.7521838912544</v>
      </c>
      <c r="BS302" s="97">
        <f t="shared" si="260"/>
        <v>3304446</v>
      </c>
      <c r="BT302" s="99">
        <f t="shared" si="259"/>
        <v>208.57451240295399</v>
      </c>
    </row>
    <row r="303" spans="1:72" ht="15.6" x14ac:dyDescent="0.3">
      <c r="A303" s="3" t="s">
        <v>568</v>
      </c>
      <c r="B303" s="13" t="s">
        <v>271</v>
      </c>
      <c r="C303" s="36">
        <v>7290</v>
      </c>
      <c r="D303" s="25">
        <v>0</v>
      </c>
      <c r="E303" s="28">
        <v>0</v>
      </c>
      <c r="F303" s="4">
        <v>0</v>
      </c>
      <c r="G303" s="28">
        <v>0</v>
      </c>
      <c r="H303" s="28">
        <v>0</v>
      </c>
      <c r="I303" s="4">
        <v>0</v>
      </c>
      <c r="J303" s="28">
        <f t="shared" si="212"/>
        <v>0</v>
      </c>
      <c r="K303" s="49">
        <f t="shared" si="213"/>
        <v>0</v>
      </c>
      <c r="L303" s="39">
        <v>2264</v>
      </c>
      <c r="M303" s="40">
        <f t="shared" si="214"/>
        <v>7.2853274020985863E-4</v>
      </c>
      <c r="N303" s="1">
        <f t="shared" si="215"/>
        <v>83245.20673132845</v>
      </c>
      <c r="O303" s="43">
        <v>0</v>
      </c>
      <c r="P303" s="43">
        <v>101</v>
      </c>
      <c r="Q303" s="43">
        <f t="shared" si="216"/>
        <v>50.5</v>
      </c>
      <c r="R303" s="44">
        <f t="shared" si="217"/>
        <v>5.3913650616056876E-5</v>
      </c>
      <c r="S303" s="32">
        <f t="shared" si="218"/>
        <v>6160.3998605216493</v>
      </c>
      <c r="T303" s="46">
        <f t="shared" si="219"/>
        <v>89405.606591850097</v>
      </c>
      <c r="U303" s="5">
        <f t="shared" si="220"/>
        <v>12.264143565411535</v>
      </c>
      <c r="V303" s="59">
        <v>27664930.189999994</v>
      </c>
      <c r="W303" s="58">
        <f t="shared" si="221"/>
        <v>1.9209916538741141</v>
      </c>
      <c r="X303" s="44">
        <f t="shared" si="222"/>
        <v>1.1785414043413362E-3</v>
      </c>
      <c r="Y303" s="100">
        <f t="shared" si="223"/>
        <v>3794.9149780521252</v>
      </c>
      <c r="Z303" s="32">
        <f t="shared" si="224"/>
        <v>639663.37022477342</v>
      </c>
      <c r="AA303" s="63">
        <v>8032011.5159999998</v>
      </c>
      <c r="AB303" s="58">
        <f t="shared" si="225"/>
        <v>6.6165368281825057</v>
      </c>
      <c r="AC303" s="58">
        <f t="shared" si="226"/>
        <v>1.1349118512086916E-3</v>
      </c>
      <c r="AD303" s="105">
        <f t="shared" si="227"/>
        <v>1101.7848444444444</v>
      </c>
      <c r="AE303" s="5">
        <f t="shared" si="228"/>
        <v>363102.75763503189</v>
      </c>
      <c r="AF303" s="46">
        <f t="shared" si="229"/>
        <v>1002766.1278598052</v>
      </c>
      <c r="AG303" s="67">
        <f t="shared" si="230"/>
        <v>137.55365265566601</v>
      </c>
      <c r="AH303" s="70">
        <v>2354.9863999999998</v>
      </c>
      <c r="AI303" s="40">
        <f t="shared" si="231"/>
        <v>2.5078686259530809E-3</v>
      </c>
      <c r="AJ303" s="5">
        <f t="shared" si="232"/>
        <v>429842.97466964863</v>
      </c>
      <c r="AK303" s="46">
        <f t="shared" si="233"/>
        <v>429842.97466964863</v>
      </c>
      <c r="AL303" s="5">
        <f t="shared" si="234"/>
        <v>58.963371010925741</v>
      </c>
      <c r="AM303" s="74">
        <v>805.22222222222217</v>
      </c>
      <c r="AN303" s="44">
        <f t="shared" si="235"/>
        <v>8.9578493448452497E-4</v>
      </c>
      <c r="AO303" s="5">
        <f t="shared" si="236"/>
        <v>25588.39449129175</v>
      </c>
      <c r="AP303" s="108">
        <v>7</v>
      </c>
      <c r="AQ303" s="77">
        <f t="shared" si="237"/>
        <v>7.9278190947185666E-4</v>
      </c>
      <c r="AR303" s="32">
        <f t="shared" si="238"/>
        <v>67940.507470195211</v>
      </c>
      <c r="AS303" s="36">
        <v>62.5</v>
      </c>
      <c r="AT303" s="81">
        <f t="shared" si="239"/>
        <v>1.1227494487300201E-3</v>
      </c>
      <c r="AU303" s="6">
        <f t="shared" si="240"/>
        <v>128290.06139119128</v>
      </c>
      <c r="AV303" s="109">
        <v>15.777777777777779</v>
      </c>
      <c r="AW303" s="77">
        <f t="shared" si="241"/>
        <v>4.1997110480497193E-4</v>
      </c>
      <c r="AX303" s="73">
        <f t="shared" si="242"/>
        <v>47987.66000633502</v>
      </c>
      <c r="AY303" s="86">
        <v>59</v>
      </c>
      <c r="AZ303" s="77">
        <f t="shared" si="243"/>
        <v>6.3656470842099586E-4</v>
      </c>
      <c r="BA303" s="73">
        <f t="shared" si="244"/>
        <v>54552.871112499321</v>
      </c>
      <c r="BB303" s="46">
        <f t="shared" si="245"/>
        <v>324359.4944715125</v>
      </c>
      <c r="BC303" s="67">
        <f t="shared" si="246"/>
        <v>44.493757815022292</v>
      </c>
      <c r="BD303" s="93">
        <f t="shared" si="247"/>
        <v>1846374.2035928164</v>
      </c>
      <c r="BE303" s="1">
        <v>837582</v>
      </c>
      <c r="BF303" s="1">
        <f t="shared" si="248"/>
        <v>0</v>
      </c>
      <c r="BG303" s="1">
        <f t="shared" si="249"/>
        <v>1008792.2035928164</v>
      </c>
      <c r="BH303" s="87">
        <f t="shared" si="250"/>
        <v>7.2884385849490718E-4</v>
      </c>
      <c r="BI303" s="1">
        <f t="shared" si="251"/>
        <v>-364.0217325404567</v>
      </c>
      <c r="BJ303" s="93">
        <f t="shared" si="252"/>
        <v>1846010.1818602758</v>
      </c>
      <c r="BK303" s="91">
        <v>8</v>
      </c>
      <c r="BL303" s="5">
        <f t="shared" si="253"/>
        <v>0</v>
      </c>
      <c r="BM303" s="139">
        <v>788</v>
      </c>
      <c r="BN303" s="32">
        <f t="shared" si="254"/>
        <v>0</v>
      </c>
      <c r="BO303" s="46">
        <f t="shared" si="255"/>
        <v>1846010.1818602758</v>
      </c>
      <c r="BP303" s="5">
        <f t="shared" si="256"/>
        <v>1846010.1818602758</v>
      </c>
      <c r="BQ303" s="96">
        <f t="shared" si="257"/>
        <v>6.5551884909619733E-4</v>
      </c>
      <c r="BR303" s="67">
        <f t="shared" si="258"/>
        <v>3860.3292454476264</v>
      </c>
      <c r="BS303" s="97">
        <f t="shared" si="260"/>
        <v>1849871</v>
      </c>
      <c r="BT303" s="99">
        <f t="shared" si="259"/>
        <v>253.75459533607682</v>
      </c>
    </row>
    <row r="304" spans="1:72" ht="15.6" x14ac:dyDescent="0.3">
      <c r="A304" s="3" t="s">
        <v>546</v>
      </c>
      <c r="B304" s="13" t="s">
        <v>249</v>
      </c>
      <c r="C304" s="36">
        <v>8224</v>
      </c>
      <c r="D304" s="25">
        <v>0</v>
      </c>
      <c r="E304" s="28">
        <v>0</v>
      </c>
      <c r="F304" s="4">
        <v>0</v>
      </c>
      <c r="G304" s="28">
        <v>0</v>
      </c>
      <c r="H304" s="28">
        <v>0</v>
      </c>
      <c r="I304" s="4">
        <v>0</v>
      </c>
      <c r="J304" s="28">
        <f t="shared" si="212"/>
        <v>0</v>
      </c>
      <c r="K304" s="49">
        <f t="shared" si="213"/>
        <v>0</v>
      </c>
      <c r="L304" s="39">
        <v>2176</v>
      </c>
      <c r="M304" s="40">
        <f t="shared" si="214"/>
        <v>7.0021521320523517E-4</v>
      </c>
      <c r="N304" s="1">
        <f t="shared" si="215"/>
        <v>80009.527317743254</v>
      </c>
      <c r="O304" s="43">
        <v>0</v>
      </c>
      <c r="P304" s="43">
        <v>0</v>
      </c>
      <c r="Q304" s="43">
        <f t="shared" si="216"/>
        <v>0</v>
      </c>
      <c r="R304" s="44">
        <f t="shared" si="217"/>
        <v>0</v>
      </c>
      <c r="S304" s="32">
        <f t="shared" si="218"/>
        <v>0</v>
      </c>
      <c r="T304" s="46">
        <f t="shared" si="219"/>
        <v>80009.527317743254</v>
      </c>
      <c r="U304" s="5">
        <f t="shared" si="220"/>
        <v>9.7287849364960177</v>
      </c>
      <c r="V304" s="59">
        <v>40425853.339999996</v>
      </c>
      <c r="W304" s="58">
        <f t="shared" si="221"/>
        <v>1.6730426301991825</v>
      </c>
      <c r="X304" s="44">
        <f t="shared" si="222"/>
        <v>1.0264229971751243E-3</v>
      </c>
      <c r="Y304" s="100">
        <f t="shared" si="223"/>
        <v>4915.5950072957194</v>
      </c>
      <c r="Z304" s="32">
        <f t="shared" si="224"/>
        <v>557099.81102971477</v>
      </c>
      <c r="AA304" s="63">
        <v>5714797.2120000003</v>
      </c>
      <c r="AB304" s="58">
        <f t="shared" si="225"/>
        <v>11.834921431329347</v>
      </c>
      <c r="AC304" s="58">
        <f t="shared" si="226"/>
        <v>2.0300034503441173E-3</v>
      </c>
      <c r="AD304" s="105">
        <f t="shared" si="227"/>
        <v>694.8926571011674</v>
      </c>
      <c r="AE304" s="5">
        <f t="shared" si="228"/>
        <v>649477.62246341899</v>
      </c>
      <c r="AF304" s="46">
        <f t="shared" si="229"/>
        <v>1206577.4334931336</v>
      </c>
      <c r="AG304" s="67">
        <f t="shared" si="230"/>
        <v>146.71418208817286</v>
      </c>
      <c r="AH304" s="70">
        <v>2646.0965999999999</v>
      </c>
      <c r="AI304" s="40">
        <f t="shared" si="231"/>
        <v>2.8178772685825784E-3</v>
      </c>
      <c r="AJ304" s="5">
        <f t="shared" si="232"/>
        <v>482977.7504478342</v>
      </c>
      <c r="AK304" s="46">
        <f t="shared" si="233"/>
        <v>482977.7504478342</v>
      </c>
      <c r="AL304" s="5">
        <f t="shared" si="234"/>
        <v>58.72783930542731</v>
      </c>
      <c r="AM304" s="74">
        <v>735.83333333333337</v>
      </c>
      <c r="AN304" s="44">
        <f t="shared" si="235"/>
        <v>8.1859193164395851E-4</v>
      </c>
      <c r="AO304" s="5">
        <f t="shared" si="236"/>
        <v>23383.35069940384</v>
      </c>
      <c r="AP304" s="108">
        <v>0.66666666666666663</v>
      </c>
      <c r="AQ304" s="77">
        <f t="shared" si="237"/>
        <v>7.5503038997319668E-5</v>
      </c>
      <c r="AR304" s="32">
        <f t="shared" si="238"/>
        <v>6470.524520970971</v>
      </c>
      <c r="AS304" s="36">
        <v>26.333333333333332</v>
      </c>
      <c r="AT304" s="81">
        <f t="shared" si="239"/>
        <v>4.7305176773158175E-4</v>
      </c>
      <c r="AU304" s="6">
        <f t="shared" si="240"/>
        <v>54052.879199488591</v>
      </c>
      <c r="AV304" s="109">
        <v>14.166666666666666</v>
      </c>
      <c r="AW304" s="77">
        <f t="shared" si="241"/>
        <v>3.7708673142699943E-4</v>
      </c>
      <c r="AX304" s="73">
        <f t="shared" si="242"/>
        <v>43087.511625406441</v>
      </c>
      <c r="AY304" s="86">
        <v>16</v>
      </c>
      <c r="AZ304" s="77">
        <f t="shared" si="243"/>
        <v>1.7262771753789717E-4</v>
      </c>
      <c r="BA304" s="73">
        <f t="shared" si="244"/>
        <v>14793.998945762527</v>
      </c>
      <c r="BB304" s="46">
        <f t="shared" si="245"/>
        <v>141788.26499103237</v>
      </c>
      <c r="BC304" s="67">
        <f t="shared" si="246"/>
        <v>17.240790976536037</v>
      </c>
      <c r="BD304" s="93">
        <f t="shared" si="247"/>
        <v>1911352.9762497435</v>
      </c>
      <c r="BE304" s="1">
        <v>1023461</v>
      </c>
      <c r="BF304" s="1">
        <f t="shared" si="248"/>
        <v>0</v>
      </c>
      <c r="BG304" s="1">
        <f t="shared" si="249"/>
        <v>887891.97624974349</v>
      </c>
      <c r="BH304" s="87">
        <f t="shared" si="250"/>
        <v>6.4149446396568059E-4</v>
      </c>
      <c r="BI304" s="1">
        <f t="shared" si="251"/>
        <v>-320.39499745545339</v>
      </c>
      <c r="BJ304" s="93">
        <f t="shared" si="252"/>
        <v>1911032.5812522881</v>
      </c>
      <c r="BK304" s="91">
        <v>6.9</v>
      </c>
      <c r="BL304" s="5">
        <f t="shared" si="253"/>
        <v>0</v>
      </c>
      <c r="BM304" s="139">
        <v>819</v>
      </c>
      <c r="BN304" s="32">
        <f t="shared" si="254"/>
        <v>0</v>
      </c>
      <c r="BO304" s="46">
        <f t="shared" si="255"/>
        <v>1911032.5812522881</v>
      </c>
      <c r="BP304" s="5">
        <f t="shared" si="256"/>
        <v>1911032.5812522881</v>
      </c>
      <c r="BQ304" s="96">
        <f t="shared" si="257"/>
        <v>6.7860832543482311E-4</v>
      </c>
      <c r="BR304" s="67">
        <f t="shared" si="258"/>
        <v>3996.3024228703061</v>
      </c>
      <c r="BS304" s="97">
        <f t="shared" si="260"/>
        <v>1915029</v>
      </c>
      <c r="BT304" s="99">
        <f t="shared" si="259"/>
        <v>232.85858463035021</v>
      </c>
    </row>
    <row r="305" spans="1:72" ht="15.6" x14ac:dyDescent="0.3">
      <c r="A305" s="2" t="s">
        <v>467</v>
      </c>
      <c r="B305" s="13" t="s">
        <v>168</v>
      </c>
      <c r="C305" s="36">
        <v>24853</v>
      </c>
      <c r="D305" s="25">
        <v>0</v>
      </c>
      <c r="E305" s="28">
        <v>0</v>
      </c>
      <c r="F305" s="4">
        <v>0</v>
      </c>
      <c r="G305" s="28">
        <v>0</v>
      </c>
      <c r="H305" s="28">
        <v>0</v>
      </c>
      <c r="I305" s="4">
        <v>0</v>
      </c>
      <c r="J305" s="28">
        <f t="shared" si="212"/>
        <v>0</v>
      </c>
      <c r="K305" s="49">
        <f t="shared" si="213"/>
        <v>0</v>
      </c>
      <c r="L305" s="39">
        <v>8841</v>
      </c>
      <c r="M305" s="40">
        <f t="shared" si="214"/>
        <v>2.8449460937258657E-3</v>
      </c>
      <c r="N305" s="1">
        <f t="shared" si="215"/>
        <v>325075.4738125772</v>
      </c>
      <c r="O305" s="43">
        <v>592</v>
      </c>
      <c r="P305" s="43">
        <v>1350.5</v>
      </c>
      <c r="Q305" s="43">
        <f t="shared" si="216"/>
        <v>1267.25</v>
      </c>
      <c r="R305" s="44">
        <f t="shared" si="217"/>
        <v>1.3529123513504569E-3</v>
      </c>
      <c r="S305" s="32">
        <f t="shared" si="218"/>
        <v>154589.44006427843</v>
      </c>
      <c r="T305" s="46">
        <f t="shared" si="219"/>
        <v>479664.91387685563</v>
      </c>
      <c r="U305" s="5">
        <f t="shared" si="220"/>
        <v>19.30008103153968</v>
      </c>
      <c r="V305" s="59">
        <v>103652282.87</v>
      </c>
      <c r="W305" s="58">
        <f t="shared" si="221"/>
        <v>5.9590738563344479</v>
      </c>
      <c r="X305" s="44">
        <f t="shared" si="222"/>
        <v>3.6559322145177692E-3</v>
      </c>
      <c r="Y305" s="100">
        <f t="shared" si="223"/>
        <v>4170.6145282259686</v>
      </c>
      <c r="Z305" s="32">
        <f t="shared" si="224"/>
        <v>1984288.3016560068</v>
      </c>
      <c r="AA305" s="63">
        <v>23513299.326000001</v>
      </c>
      <c r="AB305" s="58">
        <f t="shared" si="225"/>
        <v>26.269031854538813</v>
      </c>
      <c r="AC305" s="58">
        <f t="shared" si="226"/>
        <v>4.505836866880112E-3</v>
      </c>
      <c r="AD305" s="105">
        <f t="shared" si="227"/>
        <v>946.09501170884812</v>
      </c>
      <c r="AE305" s="5">
        <f t="shared" si="228"/>
        <v>1441593.715031981</v>
      </c>
      <c r="AF305" s="46">
        <f t="shared" si="229"/>
        <v>3425882.0166879878</v>
      </c>
      <c r="AG305" s="67">
        <f t="shared" si="230"/>
        <v>137.84581405415796</v>
      </c>
      <c r="AH305" s="70">
        <v>4626.3626000000004</v>
      </c>
      <c r="AI305" s="40">
        <f t="shared" si="231"/>
        <v>4.9266992016695826E-3</v>
      </c>
      <c r="AJ305" s="5">
        <f t="shared" si="232"/>
        <v>844425.03017614456</v>
      </c>
      <c r="AK305" s="46">
        <f t="shared" si="233"/>
        <v>844425.03017614456</v>
      </c>
      <c r="AL305" s="5">
        <f t="shared" si="234"/>
        <v>33.976784701088178</v>
      </c>
      <c r="AM305" s="74">
        <v>2744.7777777777778</v>
      </c>
      <c r="AN305" s="44">
        <f t="shared" si="235"/>
        <v>3.0534807832994647E-3</v>
      </c>
      <c r="AO305" s="5">
        <f t="shared" si="236"/>
        <v>87223.693820667875</v>
      </c>
      <c r="AP305" s="108">
        <v>9.3333333333333339</v>
      </c>
      <c r="AQ305" s="77">
        <f t="shared" si="237"/>
        <v>1.0570425459624755E-3</v>
      </c>
      <c r="AR305" s="32">
        <f t="shared" si="238"/>
        <v>90587.3432935936</v>
      </c>
      <c r="AS305" s="36">
        <v>104.66666666666667</v>
      </c>
      <c r="AT305" s="81">
        <f t="shared" si="239"/>
        <v>1.8802310768065403E-3</v>
      </c>
      <c r="AU305" s="6">
        <f t="shared" si="240"/>
        <v>214843.08947644834</v>
      </c>
      <c r="AV305" s="109">
        <v>47.222222222222221</v>
      </c>
      <c r="AW305" s="77">
        <f t="shared" si="241"/>
        <v>1.2569557714233314E-3</v>
      </c>
      <c r="AX305" s="73">
        <f t="shared" si="242"/>
        <v>143625.03875135482</v>
      </c>
      <c r="AY305" s="86">
        <v>318</v>
      </c>
      <c r="AZ305" s="77">
        <f t="shared" si="243"/>
        <v>3.4309758860657062E-3</v>
      </c>
      <c r="BA305" s="73">
        <f t="shared" si="244"/>
        <v>294030.72904703021</v>
      </c>
      <c r="BB305" s="46">
        <f t="shared" si="245"/>
        <v>830309.8943890949</v>
      </c>
      <c r="BC305" s="67">
        <f t="shared" si="246"/>
        <v>33.408839753313281</v>
      </c>
      <c r="BD305" s="93">
        <f t="shared" si="247"/>
        <v>5580281.8551300829</v>
      </c>
      <c r="BE305" s="1">
        <v>3192834</v>
      </c>
      <c r="BF305" s="1">
        <f t="shared" si="248"/>
        <v>0</v>
      </c>
      <c r="BG305" s="1">
        <f t="shared" si="249"/>
        <v>2387447.8551300829</v>
      </c>
      <c r="BH305" s="87">
        <f t="shared" si="250"/>
        <v>1.7249109385373037E-3</v>
      </c>
      <c r="BI305" s="1">
        <f t="shared" si="251"/>
        <v>-861.50834778382375</v>
      </c>
      <c r="BJ305" s="93">
        <f t="shared" si="252"/>
        <v>5579420.3467822988</v>
      </c>
      <c r="BK305" s="91">
        <v>7.5</v>
      </c>
      <c r="BL305" s="5">
        <f t="shared" si="253"/>
        <v>0</v>
      </c>
      <c r="BM305" s="139">
        <v>1228</v>
      </c>
      <c r="BN305" s="32">
        <f t="shared" si="254"/>
        <v>0</v>
      </c>
      <c r="BO305" s="46">
        <f t="shared" si="255"/>
        <v>5579420.3467822988</v>
      </c>
      <c r="BP305" s="5">
        <f t="shared" si="256"/>
        <v>5579420.3467822988</v>
      </c>
      <c r="BQ305" s="96">
        <f t="shared" si="257"/>
        <v>1.9812540798994725E-3</v>
      </c>
      <c r="BR305" s="67">
        <f t="shared" si="258"/>
        <v>11667.541029283166</v>
      </c>
      <c r="BS305" s="97">
        <f t="shared" si="260"/>
        <v>5591088</v>
      </c>
      <c r="BT305" s="99">
        <f t="shared" si="259"/>
        <v>224.96632197320244</v>
      </c>
    </row>
    <row r="306" spans="1:72" ht="15.6" x14ac:dyDescent="0.3">
      <c r="A306" s="3" t="s">
        <v>329</v>
      </c>
      <c r="B306" s="13" t="s">
        <v>30</v>
      </c>
      <c r="C306" s="36">
        <v>19263</v>
      </c>
      <c r="D306" s="25">
        <v>0</v>
      </c>
      <c r="E306" s="28">
        <v>0</v>
      </c>
      <c r="F306" s="4">
        <v>0</v>
      </c>
      <c r="G306" s="28">
        <v>0</v>
      </c>
      <c r="H306" s="28">
        <v>0</v>
      </c>
      <c r="I306" s="4">
        <v>0</v>
      </c>
      <c r="J306" s="28">
        <f t="shared" si="212"/>
        <v>0</v>
      </c>
      <c r="K306" s="49">
        <f t="shared" si="213"/>
        <v>0</v>
      </c>
      <c r="L306" s="39">
        <v>14760</v>
      </c>
      <c r="M306" s="40">
        <f t="shared" si="214"/>
        <v>4.7496215748663931E-3</v>
      </c>
      <c r="N306" s="1">
        <f t="shared" si="215"/>
        <v>542711.68346042756</v>
      </c>
      <c r="O306" s="43">
        <v>0</v>
      </c>
      <c r="P306" s="43">
        <v>157</v>
      </c>
      <c r="Q306" s="43">
        <f t="shared" si="216"/>
        <v>78.5</v>
      </c>
      <c r="R306" s="44">
        <f t="shared" si="217"/>
        <v>8.3806367789316123E-5</v>
      </c>
      <c r="S306" s="32">
        <f t="shared" si="218"/>
        <v>9576.0671099197898</v>
      </c>
      <c r="T306" s="46">
        <f t="shared" si="219"/>
        <v>552287.7505703473</v>
      </c>
      <c r="U306" s="5">
        <f t="shared" si="220"/>
        <v>28.670910583520079</v>
      </c>
      <c r="V306" s="59">
        <v>85739434.650000021</v>
      </c>
      <c r="W306" s="58">
        <f t="shared" si="221"/>
        <v>4.327800509937231</v>
      </c>
      <c r="X306" s="44">
        <f t="shared" si="222"/>
        <v>2.6551349561588565E-3</v>
      </c>
      <c r="Y306" s="100">
        <f t="shared" si="223"/>
        <v>4450.9907413175524</v>
      </c>
      <c r="Z306" s="32">
        <f t="shared" si="224"/>
        <v>1441097.0783053469</v>
      </c>
      <c r="AA306" s="63">
        <v>31144223.708999999</v>
      </c>
      <c r="AB306" s="58">
        <f t="shared" si="225"/>
        <v>11.914349590700212</v>
      </c>
      <c r="AC306" s="58">
        <f t="shared" si="226"/>
        <v>2.0436274898878448E-3</v>
      </c>
      <c r="AD306" s="105">
        <f t="shared" si="227"/>
        <v>1616.7898930073197</v>
      </c>
      <c r="AE306" s="5">
        <f t="shared" si="228"/>
        <v>653836.48639032885</v>
      </c>
      <c r="AF306" s="46">
        <f t="shared" si="229"/>
        <v>2094933.5646956759</v>
      </c>
      <c r="AG306" s="67">
        <f t="shared" si="230"/>
        <v>108.7542732022881</v>
      </c>
      <c r="AH306" s="70">
        <v>666.19600000000003</v>
      </c>
      <c r="AI306" s="40">
        <f t="shared" si="231"/>
        <v>7.0944445672188974E-4</v>
      </c>
      <c r="AJ306" s="5">
        <f t="shared" si="232"/>
        <v>121597.1652120884</v>
      </c>
      <c r="AK306" s="46">
        <f t="shared" si="233"/>
        <v>121597.1652120884</v>
      </c>
      <c r="AL306" s="5">
        <f t="shared" si="234"/>
        <v>6.3124728864708715</v>
      </c>
      <c r="AM306" s="74">
        <v>2401.8055555555557</v>
      </c>
      <c r="AN306" s="44">
        <f t="shared" si="235"/>
        <v>2.6719347440390664E-3</v>
      </c>
      <c r="AO306" s="5">
        <f t="shared" si="236"/>
        <v>76324.704349715103</v>
      </c>
      <c r="AP306" s="108">
        <v>23</v>
      </c>
      <c r="AQ306" s="77">
        <f t="shared" si="237"/>
        <v>2.6048548454075289E-3</v>
      </c>
      <c r="AR306" s="32">
        <f t="shared" si="238"/>
        <v>223233.09597349851</v>
      </c>
      <c r="AS306" s="36">
        <v>214</v>
      </c>
      <c r="AT306" s="81">
        <f t="shared" si="239"/>
        <v>3.8442941124515882E-3</v>
      </c>
      <c r="AU306" s="6">
        <f t="shared" si="240"/>
        <v>439265.1702034389</v>
      </c>
      <c r="AV306" s="109">
        <v>99.194444444444443</v>
      </c>
      <c r="AW306" s="77">
        <f t="shared" si="241"/>
        <v>2.640346505736892E-3</v>
      </c>
      <c r="AX306" s="73">
        <f t="shared" si="242"/>
        <v>301697.06669475767</v>
      </c>
      <c r="AY306" s="86">
        <v>277</v>
      </c>
      <c r="AZ306" s="77">
        <f t="shared" si="243"/>
        <v>2.988617359874845E-3</v>
      </c>
      <c r="BA306" s="73">
        <f t="shared" si="244"/>
        <v>256121.10674851376</v>
      </c>
      <c r="BB306" s="46">
        <f t="shared" si="245"/>
        <v>1296641.1439699237</v>
      </c>
      <c r="BC306" s="67">
        <f t="shared" si="246"/>
        <v>67.312523696720334</v>
      </c>
      <c r="BD306" s="93">
        <f t="shared" si="247"/>
        <v>4065459.6244480354</v>
      </c>
      <c r="BE306" s="1">
        <v>2176055</v>
      </c>
      <c r="BF306" s="1">
        <f t="shared" si="248"/>
        <v>0</v>
      </c>
      <c r="BG306" s="1">
        <f t="shared" si="249"/>
        <v>1889404.6244480354</v>
      </c>
      <c r="BH306" s="87">
        <f t="shared" si="250"/>
        <v>1.3650789050870429E-3</v>
      </c>
      <c r="BI306" s="1">
        <f t="shared" si="251"/>
        <v>-681.7899091725518</v>
      </c>
      <c r="BJ306" s="93">
        <f t="shared" si="252"/>
        <v>4064777.834538863</v>
      </c>
      <c r="BK306" s="91">
        <v>2.5</v>
      </c>
      <c r="BL306" s="5">
        <f t="shared" si="253"/>
        <v>-508097.22931735788</v>
      </c>
      <c r="BM306" s="139">
        <v>913</v>
      </c>
      <c r="BN306" s="32">
        <f t="shared" si="254"/>
        <v>0</v>
      </c>
      <c r="BO306" s="46">
        <f t="shared" si="255"/>
        <v>3556680.6052215053</v>
      </c>
      <c r="BP306" s="5">
        <f t="shared" si="256"/>
        <v>0</v>
      </c>
      <c r="BQ306" s="96">
        <f t="shared" si="257"/>
        <v>0</v>
      </c>
      <c r="BR306" s="67">
        <f t="shared" si="258"/>
        <v>0</v>
      </c>
      <c r="BS306" s="97">
        <f t="shared" si="260"/>
        <v>3556681</v>
      </c>
      <c r="BT306" s="99">
        <f t="shared" si="259"/>
        <v>184.63795878108292</v>
      </c>
    </row>
    <row r="307" spans="1:72" x14ac:dyDescent="0.25">
      <c r="D307" s="33"/>
      <c r="E307" s="33"/>
      <c r="F307" s="33"/>
      <c r="G307" s="33"/>
      <c r="H307" s="33"/>
      <c r="I307" s="33"/>
      <c r="J307" s="33"/>
      <c r="N307" s="33"/>
      <c r="S307" s="33"/>
      <c r="Z307" s="33"/>
      <c r="AE307" s="33"/>
      <c r="AF307" s="33"/>
      <c r="AJ307" s="33"/>
      <c r="AO307" s="33"/>
      <c r="AR307" s="33"/>
      <c r="AU307" s="33"/>
      <c r="AX307" s="33"/>
      <c r="BA307" s="33"/>
      <c r="BI307" s="33"/>
      <c r="BJ307" s="33"/>
      <c r="BO307" s="33"/>
      <c r="BP307" s="33"/>
    </row>
    <row r="309" spans="1:72" x14ac:dyDescent="0.25">
      <c r="T309" s="33"/>
      <c r="AF309" s="33"/>
      <c r="BJ309" s="33"/>
      <c r="BR309" s="33"/>
    </row>
    <row r="310" spans="1:72" x14ac:dyDescent="0.25">
      <c r="J310" s="33"/>
      <c r="S310" s="33"/>
      <c r="T310" s="33"/>
      <c r="AF310" s="33"/>
      <c r="BJ310" s="33"/>
      <c r="BR310" s="33"/>
    </row>
    <row r="311" spans="1:72" x14ac:dyDescent="0.25">
      <c r="S311" s="33"/>
    </row>
  </sheetData>
  <sortState xmlns:xlrd2="http://schemas.microsoft.com/office/spreadsheetml/2017/richdata2" ref="A7:BT306">
    <sortCondition ref="B7:B306"/>
  </sortState>
  <mergeCells count="17">
    <mergeCell ref="BJ3:BJ5"/>
    <mergeCell ref="D3:K3"/>
    <mergeCell ref="L3:U3"/>
    <mergeCell ref="K4:K5"/>
    <mergeCell ref="V3:AG3"/>
    <mergeCell ref="A1:BT1"/>
    <mergeCell ref="AH3:AL3"/>
    <mergeCell ref="AM3:BC3"/>
    <mergeCell ref="U4:U5"/>
    <mergeCell ref="AG4:AG5"/>
    <mergeCell ref="AL4:AL5"/>
    <mergeCell ref="BS3:BS5"/>
    <mergeCell ref="BT3:BT5"/>
    <mergeCell ref="BC4:BC5"/>
    <mergeCell ref="BK3:BR3"/>
    <mergeCell ref="BE3:BI3"/>
    <mergeCell ref="BD3:BD5"/>
  </mergeCells>
  <conditionalFormatting sqref="BK6:BK306 BM7:BM306">
    <cfRule type="cellIs" dxfId="0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ignoredErrors>
    <ignoredError sqref="C14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AA306"/>
  <sheetViews>
    <sheetView workbookViewId="0">
      <pane xSplit="2" ySplit="6" topLeftCell="L295" activePane="bottomRight" state="frozen"/>
      <selection pane="topRight" activeCell="C1" sqref="C1"/>
      <selection pane="bottomLeft" activeCell="A7" sqref="A7"/>
      <selection pane="bottomRight" activeCell="AA295" sqref="AA295"/>
    </sheetView>
  </sheetViews>
  <sheetFormatPr defaultRowHeight="13.2" x14ac:dyDescent="0.25"/>
  <cols>
    <col min="1" max="1" width="7.44140625" customWidth="1"/>
    <col min="2" max="2" width="28.6640625" customWidth="1"/>
    <col min="3" max="3" width="9.33203125" customWidth="1"/>
    <col min="4" max="8" width="8.33203125" customWidth="1"/>
    <col min="9" max="9" width="9.33203125" bestFit="1" customWidth="1"/>
    <col min="10" max="12" width="8.33203125" customWidth="1"/>
    <col min="13" max="15" width="9.33203125" customWidth="1"/>
    <col min="16" max="21" width="8.33203125" customWidth="1"/>
    <col min="22" max="22" width="9.33203125" customWidth="1"/>
    <col min="23" max="23" width="7.109375" customWidth="1"/>
    <col min="24" max="24" width="6.33203125" customWidth="1"/>
    <col min="25" max="25" width="8.33203125" customWidth="1"/>
    <col min="26" max="26" width="6.33203125" customWidth="1"/>
  </cols>
  <sheetData>
    <row r="3" spans="1:27" ht="16.2" thickBot="1" x14ac:dyDescent="0.35">
      <c r="A3" s="9"/>
    </row>
    <row r="4" spans="1:27" ht="47.25" customHeight="1" x14ac:dyDescent="0.3">
      <c r="A4" s="126"/>
      <c r="B4" s="132" t="s">
        <v>669</v>
      </c>
      <c r="C4" s="192" t="s">
        <v>656</v>
      </c>
      <c r="D4" s="193"/>
      <c r="E4" s="193"/>
      <c r="F4" s="193"/>
      <c r="G4" s="193"/>
      <c r="H4" s="193"/>
      <c r="I4" s="194"/>
      <c r="J4" s="192" t="s">
        <v>654</v>
      </c>
      <c r="K4" s="193"/>
      <c r="L4" s="194"/>
      <c r="M4" s="192" t="s">
        <v>655</v>
      </c>
      <c r="N4" s="193"/>
      <c r="O4" s="194"/>
      <c r="P4" s="149" t="s">
        <v>653</v>
      </c>
      <c r="Q4" s="195" t="s">
        <v>658</v>
      </c>
      <c r="R4" s="196"/>
      <c r="S4" s="196"/>
      <c r="T4" s="196"/>
      <c r="U4" s="196"/>
      <c r="V4" s="197"/>
      <c r="W4" s="195" t="s">
        <v>644</v>
      </c>
      <c r="X4" s="197"/>
      <c r="Y4" s="195" t="s">
        <v>624</v>
      </c>
      <c r="Z4" s="197"/>
      <c r="AA4" s="190" t="s">
        <v>594</v>
      </c>
    </row>
    <row r="5" spans="1:27" ht="102" customHeight="1" thickBot="1" x14ac:dyDescent="0.3">
      <c r="A5" s="127" t="s">
        <v>0</v>
      </c>
      <c r="B5" s="133" t="s">
        <v>646</v>
      </c>
      <c r="C5" s="150" t="s">
        <v>596</v>
      </c>
      <c r="D5" s="154" t="s">
        <v>651</v>
      </c>
      <c r="E5" s="151" t="s">
        <v>299</v>
      </c>
      <c r="F5" s="154" t="s">
        <v>652</v>
      </c>
      <c r="G5" s="151" t="s">
        <v>597</v>
      </c>
      <c r="H5" s="151" t="s">
        <v>598</v>
      </c>
      <c r="I5" s="152" t="s">
        <v>594</v>
      </c>
      <c r="J5" s="153" t="s">
        <v>638</v>
      </c>
      <c r="K5" s="154" t="s">
        <v>637</v>
      </c>
      <c r="L5" s="152" t="s">
        <v>594</v>
      </c>
      <c r="M5" s="153" t="s">
        <v>639</v>
      </c>
      <c r="N5" s="154" t="s">
        <v>606</v>
      </c>
      <c r="O5" s="152" t="s">
        <v>594</v>
      </c>
      <c r="P5" s="152" t="s">
        <v>594</v>
      </c>
      <c r="Q5" s="155" t="s">
        <v>635</v>
      </c>
      <c r="R5" s="156" t="s">
        <v>610</v>
      </c>
      <c r="S5" s="156" t="s">
        <v>640</v>
      </c>
      <c r="T5" s="156" t="s">
        <v>641</v>
      </c>
      <c r="U5" s="157" t="s">
        <v>642</v>
      </c>
      <c r="V5" s="158" t="s">
        <v>594</v>
      </c>
      <c r="W5" s="159" t="s">
        <v>622</v>
      </c>
      <c r="X5" s="160" t="s">
        <v>643</v>
      </c>
      <c r="Y5" s="159" t="s">
        <v>622</v>
      </c>
      <c r="Z5" s="160" t="s">
        <v>643</v>
      </c>
      <c r="AA5" s="191"/>
    </row>
    <row r="6" spans="1:27" ht="13.8" thickBot="1" x14ac:dyDescent="0.3">
      <c r="A6" s="130"/>
      <c r="B6" s="131" t="s">
        <v>594</v>
      </c>
      <c r="C6" s="161">
        <v>0.29916799999999999</v>
      </c>
      <c r="D6" s="162">
        <v>5.3433000000000001E-2</v>
      </c>
      <c r="E6" s="162">
        <v>1.5956000000000001E-2</v>
      </c>
      <c r="F6" s="162">
        <v>1.1167E-2</v>
      </c>
      <c r="G6" s="162">
        <v>1.9945000000000001E-2</v>
      </c>
      <c r="H6" s="162">
        <v>9.972E-3</v>
      </c>
      <c r="I6" s="163">
        <f>SUM(C6:H6)</f>
        <v>0.40964099999999998</v>
      </c>
      <c r="J6" s="161">
        <v>3.9889000000000001E-2</v>
      </c>
      <c r="K6" s="162">
        <v>3.9889000000000001E-2</v>
      </c>
      <c r="L6" s="163">
        <f>SUM(J6:K6)</f>
        <v>7.9778000000000002E-2</v>
      </c>
      <c r="M6" s="161">
        <v>0.189474</v>
      </c>
      <c r="N6" s="162">
        <v>0.111689</v>
      </c>
      <c r="O6" s="163">
        <f>SUM(M6:N6)</f>
        <v>0.30116300000000001</v>
      </c>
      <c r="P6" s="164">
        <v>5.9833999999999998E-2</v>
      </c>
      <c r="Q6" s="165">
        <v>9.972E-3</v>
      </c>
      <c r="R6" s="166">
        <v>2.9916999999999999E-2</v>
      </c>
      <c r="S6" s="166">
        <v>3.9889000000000001E-2</v>
      </c>
      <c r="T6" s="166">
        <v>3.9889000000000001E-2</v>
      </c>
      <c r="U6" s="166">
        <v>2.9916999999999999E-2</v>
      </c>
      <c r="V6" s="163">
        <f>SUM(Q6:U6)</f>
        <v>0.14958399999999999</v>
      </c>
      <c r="W6" s="167" t="s">
        <v>645</v>
      </c>
      <c r="X6" s="168" t="s">
        <v>645</v>
      </c>
      <c r="Y6" s="167" t="s">
        <v>645</v>
      </c>
      <c r="Z6" s="168" t="s">
        <v>645</v>
      </c>
      <c r="AA6" s="191"/>
    </row>
    <row r="7" spans="1:27" x14ac:dyDescent="0.25">
      <c r="A7" s="128" t="s">
        <v>498</v>
      </c>
      <c r="B7" s="13" t="s">
        <v>199</v>
      </c>
      <c r="C7" s="113">
        <f>'Verdeling Gemeentefonds 2021'!D7/'Verdeling Gemeentefonds 2021'!$BS7</f>
        <v>0</v>
      </c>
      <c r="D7" s="114">
        <f>'Verdeling Gemeentefonds 2021'!E7/'Verdeling Gemeentefonds 2021'!$BS7</f>
        <v>0.47755399673668092</v>
      </c>
      <c r="E7" s="114">
        <f>'Verdeling Gemeentefonds 2021'!F7/'Verdeling Gemeentefonds 2021'!$BS7</f>
        <v>0</v>
      </c>
      <c r="F7" s="114">
        <f>'Verdeling Gemeentefonds 2021'!G7/'Verdeling Gemeentefonds 2021'!$BS7</f>
        <v>0</v>
      </c>
      <c r="G7" s="114">
        <f>'Verdeling Gemeentefonds 2021'!H7/'Verdeling Gemeentefonds 2021'!$BS7</f>
        <v>0</v>
      </c>
      <c r="H7" s="114">
        <f>'Verdeling Gemeentefonds 2021'!I7/'Verdeling Gemeentefonds 2021'!$BS7</f>
        <v>0</v>
      </c>
      <c r="I7" s="118">
        <f>'Verdeling Gemeentefonds 2021'!J7/'Verdeling Gemeentefonds 2021'!$BS7</f>
        <v>0.47755399673668092</v>
      </c>
      <c r="J7" s="113">
        <f>'Verdeling Gemeentefonds 2021'!N7/'Verdeling Gemeentefonds 2021'!$BS7</f>
        <v>3.656880731096953E-2</v>
      </c>
      <c r="K7" s="114">
        <f>'Verdeling Gemeentefonds 2021'!S7/'Verdeling Gemeentefonds 2021'!$BS7</f>
        <v>4.719915232863317E-2</v>
      </c>
      <c r="L7" s="116">
        <f>'Verdeling Gemeentefonds 2021'!T7/'Verdeling Gemeentefonds 2021'!$BS7</f>
        <v>8.3767959639602707E-2</v>
      </c>
      <c r="M7" s="112">
        <f>'Verdeling Gemeentefonds 2021'!Z7/'Verdeling Gemeentefonds 2021'!$BS7</f>
        <v>0.16350742685124223</v>
      </c>
      <c r="N7" s="115">
        <f>'Verdeling Gemeentefonds 2021'!AE7/'Verdeling Gemeentefonds 2021'!$BS7</f>
        <v>0.10608873059468474</v>
      </c>
      <c r="O7" s="117">
        <f>'Verdeling Gemeentefonds 2021'!AF7/'Verdeling Gemeentefonds 2021'!$BS7</f>
        <v>0.26959615744592696</v>
      </c>
      <c r="P7" s="122">
        <f>'Verdeling Gemeentefonds 2021'!AK7/'Verdeling Gemeentefonds 2021'!$BS7</f>
        <v>1.9383041563064991E-2</v>
      </c>
      <c r="Q7" s="123">
        <f>'Verdeling Gemeentefonds 2021'!AO7/'Verdeling Gemeentefonds 2021'!$BS7</f>
        <v>9.2500813235898375E-3</v>
      </c>
      <c r="R7" s="124">
        <f>'Verdeling Gemeentefonds 2021'!AR7/'Verdeling Gemeentefonds 2021'!$BS7</f>
        <v>2.4105286672966523E-2</v>
      </c>
      <c r="S7" s="124">
        <f>'Verdeling Gemeentefonds 2021'!AU7/'Verdeling Gemeentefonds 2021'!$BS7</f>
        <v>4.2261746262090075E-2</v>
      </c>
      <c r="T7" s="124">
        <f>'Verdeling Gemeentefonds 2021'!AX7/'Verdeling Gemeentefonds 2021'!$BS7</f>
        <v>4.4503860268638951E-2</v>
      </c>
      <c r="U7" s="124">
        <f>'Verdeling Gemeentefonds 2021'!BA7/'Verdeling Gemeentefonds 2021'!$BS7</f>
        <v>2.7686353003998916E-2</v>
      </c>
      <c r="V7" s="118">
        <f>'Verdeling Gemeentefonds 2021'!BB7/'Verdeling Gemeentefonds 2021'!$BS7</f>
        <v>0.14780732753128431</v>
      </c>
      <c r="W7" s="112">
        <f>'Verdeling Gemeentefonds 2021'!BI7/'Verdeling Gemeentefonds 2021'!$BS7</f>
        <v>-1.9528873750669716E-4</v>
      </c>
      <c r="X7" s="120">
        <f>'Verdeling Gemeentefonds 2021'!BF7/'Verdeling Gemeentefonds 2021'!$BS7</f>
        <v>0</v>
      </c>
      <c r="Y7" s="112">
        <f>'Verdeling Gemeentefonds 2021'!BL7/'Verdeling Gemeentefonds 2021'!$BS7</f>
        <v>0</v>
      </c>
      <c r="Z7" s="120">
        <f>'Verdeling Gemeentefonds 2021'!BR7/'Verdeling Gemeentefonds 2021'!$BS7</f>
        <v>2.0868105310369481E-3</v>
      </c>
      <c r="AA7" s="129">
        <f>I7+L7+O7+P7+V7+SUM(W7:Z7)</f>
        <v>1.0000000047100903</v>
      </c>
    </row>
    <row r="8" spans="1:27" x14ac:dyDescent="0.25">
      <c r="A8" s="128">
        <v>44084</v>
      </c>
      <c r="B8" s="13" t="s">
        <v>225</v>
      </c>
      <c r="C8" s="112">
        <f>'Verdeling Gemeentefonds 2021'!D8/'Verdeling Gemeentefonds 2021'!$BS8</f>
        <v>0</v>
      </c>
      <c r="D8" s="115">
        <f>'Verdeling Gemeentefonds 2021'!E8/'Verdeling Gemeentefonds 2021'!$BS8</f>
        <v>0</v>
      </c>
      <c r="E8" s="115">
        <f>'Verdeling Gemeentefonds 2021'!F8/'Verdeling Gemeentefonds 2021'!$BS8</f>
        <v>0</v>
      </c>
      <c r="F8" s="115">
        <f>'Verdeling Gemeentefonds 2021'!G8/'Verdeling Gemeentefonds 2021'!$BS8</f>
        <v>0</v>
      </c>
      <c r="G8" s="115">
        <f>'Verdeling Gemeentefonds 2021'!H8/'Verdeling Gemeentefonds 2021'!$BS8</f>
        <v>0</v>
      </c>
      <c r="H8" s="115">
        <f>'Verdeling Gemeentefonds 2021'!I8/'Verdeling Gemeentefonds 2021'!$BS8</f>
        <v>0</v>
      </c>
      <c r="I8" s="119">
        <f>'Verdeling Gemeentefonds 2021'!J8/'Verdeling Gemeentefonds 2021'!$BS8</f>
        <v>0</v>
      </c>
      <c r="J8" s="113">
        <f>'Verdeling Gemeentefonds 2021'!N8/'Verdeling Gemeentefonds 2021'!$BS8</f>
        <v>7.0378808973751025E-2</v>
      </c>
      <c r="K8" s="115">
        <f>'Verdeling Gemeentefonds 2021'!S8/'Verdeling Gemeentefonds 2021'!$BS8</f>
        <v>3.5402290208008676E-2</v>
      </c>
      <c r="L8" s="119">
        <f>'Verdeling Gemeentefonds 2021'!T8/'Verdeling Gemeentefonds 2021'!$BS8</f>
        <v>0.10578109918175969</v>
      </c>
      <c r="M8" s="112">
        <f>'Verdeling Gemeentefonds 2021'!Z8/'Verdeling Gemeentefonds 2021'!$BS8</f>
        <v>0.30324167432224153</v>
      </c>
      <c r="N8" s="115">
        <f>'Verdeling Gemeentefonds 2021'!AE8/'Verdeling Gemeentefonds 2021'!$BS8</f>
        <v>0.22641580722678054</v>
      </c>
      <c r="O8" s="117">
        <f>'Verdeling Gemeentefonds 2021'!AF8/'Verdeling Gemeentefonds 2021'!$BS8</f>
        <v>0.52965748154902204</v>
      </c>
      <c r="P8" s="122">
        <f>'Verdeling Gemeentefonds 2021'!AK8/'Verdeling Gemeentefonds 2021'!$BS8</f>
        <v>0.24800362992207833</v>
      </c>
      <c r="Q8" s="125">
        <f>'Verdeling Gemeentefonds 2021'!AO8/'Verdeling Gemeentefonds 2021'!$BS8</f>
        <v>1.2911980953126023E-2</v>
      </c>
      <c r="R8" s="121">
        <f>'Verdeling Gemeentefonds 2021'!AR8/'Verdeling Gemeentefonds 2021'!$BS8</f>
        <v>3.2070801632183746E-2</v>
      </c>
      <c r="S8" s="121">
        <f>'Verdeling Gemeentefonds 2021'!AU8/'Verdeling Gemeentefonds 2021'!$BS8</f>
        <v>3.8316263028796232E-2</v>
      </c>
      <c r="T8" s="121">
        <f>'Verdeling Gemeentefonds 2021'!AX8/'Verdeling Gemeentefonds 2021'!$BS8</f>
        <v>2.2837328869363804E-2</v>
      </c>
      <c r="U8" s="121">
        <f>'Verdeling Gemeentefonds 2021'!BA8/'Verdeling Gemeentefonds 2021'!$BS8</f>
        <v>8.3448965450349487E-3</v>
      </c>
      <c r="V8" s="119">
        <f>'Verdeling Gemeentefonds 2021'!BB8/'Verdeling Gemeentefonds 2021'!$BS8</f>
        <v>0.11448127102850474</v>
      </c>
      <c r="W8" s="112">
        <f>'Verdeling Gemeentefonds 2021'!BI8/'Verdeling Gemeentefonds 2021'!$BS8</f>
        <v>-1.0291465063900419E-5</v>
      </c>
      <c r="X8" s="120">
        <f>'Verdeling Gemeentefonds 2021'!BF8/'Verdeling Gemeentefonds 2021'!$BS8</f>
        <v>0</v>
      </c>
      <c r="Y8" s="112">
        <f>'Verdeling Gemeentefonds 2021'!BL8/'Verdeling Gemeentefonds 2021'!$BS8</f>
        <v>0</v>
      </c>
      <c r="Z8" s="120">
        <f>'Verdeling Gemeentefonds 2021'!BR8/'Verdeling Gemeentefonds 2021'!$BS8</f>
        <v>2.0868105227501419E-3</v>
      </c>
      <c r="AA8" s="129">
        <f t="shared" ref="AA8:AA71" si="0">I8+L8+O8+P8+V8+SUM(W8:Z8)</f>
        <v>1.000000000739051</v>
      </c>
    </row>
    <row r="9" spans="1:27" x14ac:dyDescent="0.25">
      <c r="A9" s="128" t="s">
        <v>404</v>
      </c>
      <c r="B9" s="13" t="s">
        <v>105</v>
      </c>
      <c r="C9" s="112">
        <f>'Verdeling Gemeentefonds 2021'!D9/'Verdeling Gemeentefonds 2021'!$BS9</f>
        <v>0</v>
      </c>
      <c r="D9" s="115">
        <f>'Verdeling Gemeentefonds 2021'!E9/'Verdeling Gemeentefonds 2021'!$BS9</f>
        <v>0</v>
      </c>
      <c r="E9" s="115">
        <f>'Verdeling Gemeentefonds 2021'!F9/'Verdeling Gemeentefonds 2021'!$BS9</f>
        <v>0</v>
      </c>
      <c r="F9" s="115">
        <f>'Verdeling Gemeentefonds 2021'!G9/'Verdeling Gemeentefonds 2021'!$BS9</f>
        <v>0</v>
      </c>
      <c r="G9" s="115">
        <f>'Verdeling Gemeentefonds 2021'!H9/'Verdeling Gemeentefonds 2021'!$BS9</f>
        <v>0.25246309756026675</v>
      </c>
      <c r="H9" s="115">
        <f>'Verdeling Gemeentefonds 2021'!I9/'Verdeling Gemeentefonds 2021'!$BS9</f>
        <v>0</v>
      </c>
      <c r="I9" s="119">
        <f>'Verdeling Gemeentefonds 2021'!J9/'Verdeling Gemeentefonds 2021'!$BS9</f>
        <v>0.25246309756026675</v>
      </c>
      <c r="J9" s="113">
        <f>'Verdeling Gemeentefonds 2021'!N9/'Verdeling Gemeentefonds 2021'!$BS9</f>
        <v>4.867291369254597E-2</v>
      </c>
      <c r="K9" s="115">
        <f>'Verdeling Gemeentefonds 2021'!S9/'Verdeling Gemeentefonds 2021'!$BS9</f>
        <v>8.5103832425908479E-2</v>
      </c>
      <c r="L9" s="119">
        <f>'Verdeling Gemeentefonds 2021'!T9/'Verdeling Gemeentefonds 2021'!$BS9</f>
        <v>0.13377674611845447</v>
      </c>
      <c r="M9" s="112">
        <f>'Verdeling Gemeentefonds 2021'!Z9/'Verdeling Gemeentefonds 2021'!$BS9</f>
        <v>0.23415343423962287</v>
      </c>
      <c r="N9" s="115">
        <f>'Verdeling Gemeentefonds 2021'!AE9/'Verdeling Gemeentefonds 2021'!$BS9</f>
        <v>0.16915415350693885</v>
      </c>
      <c r="O9" s="117">
        <f>'Verdeling Gemeentefonds 2021'!AF9/'Verdeling Gemeentefonds 2021'!$BS9</f>
        <v>0.40330758774656172</v>
      </c>
      <c r="P9" s="122">
        <f>'Verdeling Gemeentefonds 2021'!AK9/'Verdeling Gemeentefonds 2021'!$BS9</f>
        <v>8.127752836480906E-2</v>
      </c>
      <c r="Q9" s="125">
        <f>'Verdeling Gemeentefonds 2021'!AO9/'Verdeling Gemeentefonds 2021'!$BS9</f>
        <v>1.1704857902304812E-2</v>
      </c>
      <c r="R9" s="121">
        <f>'Verdeling Gemeentefonds 2021'!AR9/'Verdeling Gemeentefonds 2021'!$BS9</f>
        <v>2.4470397410724352E-2</v>
      </c>
      <c r="S9" s="121">
        <f>'Verdeling Gemeentefonds 2021'!AU9/'Verdeling Gemeentefonds 2021'!$BS9</f>
        <v>3.5114512737591079E-2</v>
      </c>
      <c r="T9" s="121">
        <f>'Verdeling Gemeentefonds 2021'!AX9/'Verdeling Gemeentefonds 2021'!$BS9</f>
        <v>4.3570194862438592E-2</v>
      </c>
      <c r="U9" s="121">
        <f>'Verdeling Gemeentefonds 2021'!BA9/'Verdeling Gemeentefonds 2021'!$BS9</f>
        <v>1.2411072941075945E-2</v>
      </c>
      <c r="V9" s="119">
        <f>'Verdeling Gemeentefonds 2021'!BB9/'Verdeling Gemeentefonds 2021'!$BS9</f>
        <v>0.12727103585413477</v>
      </c>
      <c r="W9" s="112">
        <f>'Verdeling Gemeentefonds 2021'!BI9/'Verdeling Gemeentefonds 2021'!$BS9</f>
        <v>-1.8281351822094303E-4</v>
      </c>
      <c r="X9" s="120">
        <f>'Verdeling Gemeentefonds 2021'!BF9/'Verdeling Gemeentefonds 2021'!$BS9</f>
        <v>0</v>
      </c>
      <c r="Y9" s="112">
        <f>'Verdeling Gemeentefonds 2021'!BL9/'Verdeling Gemeentefonds 2021'!$BS9</f>
        <v>0</v>
      </c>
      <c r="Z9" s="120">
        <f>'Verdeling Gemeentefonds 2021'!BR9/'Verdeling Gemeentefonds 2021'!$BS9</f>
        <v>2.0868105058319238E-3</v>
      </c>
      <c r="AA9" s="129">
        <f t="shared" si="0"/>
        <v>0.99999999263183781</v>
      </c>
    </row>
    <row r="10" spans="1:27" x14ac:dyDescent="0.25">
      <c r="A10" s="128" t="s">
        <v>301</v>
      </c>
      <c r="B10" s="13" t="s">
        <v>2</v>
      </c>
      <c r="C10" s="112">
        <f>'Verdeling Gemeentefonds 2021'!D10/'Verdeling Gemeentefonds 2021'!$BS10</f>
        <v>0</v>
      </c>
      <c r="D10" s="115">
        <f>'Verdeling Gemeentefonds 2021'!E10/'Verdeling Gemeentefonds 2021'!$BS10</f>
        <v>0</v>
      </c>
      <c r="E10" s="115">
        <f>'Verdeling Gemeentefonds 2021'!F10/'Verdeling Gemeentefonds 2021'!$BS10</f>
        <v>0</v>
      </c>
      <c r="F10" s="115">
        <f>'Verdeling Gemeentefonds 2021'!G10/'Verdeling Gemeentefonds 2021'!$BS10</f>
        <v>0</v>
      </c>
      <c r="G10" s="115">
        <f>'Verdeling Gemeentefonds 2021'!H10/'Verdeling Gemeentefonds 2021'!$BS10</f>
        <v>0</v>
      </c>
      <c r="H10" s="115">
        <f>'Verdeling Gemeentefonds 2021'!I10/'Verdeling Gemeentefonds 2021'!$BS10</f>
        <v>0</v>
      </c>
      <c r="I10" s="119">
        <f>'Verdeling Gemeentefonds 2021'!J10/'Verdeling Gemeentefonds 2021'!$BS10</f>
        <v>0</v>
      </c>
      <c r="J10" s="113">
        <f>'Verdeling Gemeentefonds 2021'!N10/'Verdeling Gemeentefonds 2021'!$BS10</f>
        <v>0.17241663754558334</v>
      </c>
      <c r="K10" s="115">
        <f>'Verdeling Gemeentefonds 2021'!S10/'Verdeling Gemeentefonds 2021'!$BS10</f>
        <v>7.3498690247628742E-3</v>
      </c>
      <c r="L10" s="119">
        <f>'Verdeling Gemeentefonds 2021'!T10/'Verdeling Gemeentefonds 2021'!$BS10</f>
        <v>0.17976650657034621</v>
      </c>
      <c r="M10" s="112">
        <f>'Verdeling Gemeentefonds 2021'!Z10/'Verdeling Gemeentefonds 2021'!$BS10</f>
        <v>0.37411482727201151</v>
      </c>
      <c r="N10" s="115">
        <f>'Verdeling Gemeentefonds 2021'!AE10/'Verdeling Gemeentefonds 2021'!$BS10</f>
        <v>0.20458077571300326</v>
      </c>
      <c r="O10" s="117">
        <f>'Verdeling Gemeentefonds 2021'!AF10/'Verdeling Gemeentefonds 2021'!$BS10</f>
        <v>0.57869560298501477</v>
      </c>
      <c r="P10" s="122">
        <f>'Verdeling Gemeentefonds 2021'!AK10/'Verdeling Gemeentefonds 2021'!$BS10</f>
        <v>4.0223700893537072E-2</v>
      </c>
      <c r="Q10" s="125">
        <f>'Verdeling Gemeentefonds 2021'!AO10/'Verdeling Gemeentefonds 2021'!$BS10</f>
        <v>1.6438260922281376E-2</v>
      </c>
      <c r="R10" s="121">
        <f>'Verdeling Gemeentefonds 2021'!AR10/'Verdeling Gemeentefonds 2021'!$BS10</f>
        <v>4.3803776709817561E-2</v>
      </c>
      <c r="S10" s="121">
        <f>'Verdeling Gemeentefonds 2021'!AU10/'Verdeling Gemeentefonds 2021'!$BS10</f>
        <v>7.7353555611904073E-2</v>
      </c>
      <c r="T10" s="121">
        <f>'Verdeling Gemeentefonds 2021'!AX10/'Verdeling Gemeentefonds 2021'!$BS10</f>
        <v>3.5460511525566757E-2</v>
      </c>
      <c r="U10" s="121">
        <f>'Verdeling Gemeentefonds 2021'!BA10/'Verdeling Gemeentefonds 2021'!$BS10</f>
        <v>3.338384826789971E-2</v>
      </c>
      <c r="V10" s="119">
        <f>'Verdeling Gemeentefonds 2021'!BB10/'Verdeling Gemeentefonds 2021'!$BS10</f>
        <v>0.20643995303746948</v>
      </c>
      <c r="W10" s="112">
        <f>'Verdeling Gemeentefonds 2021'!BI10/'Verdeling Gemeentefonds 2021'!$BS10</f>
        <v>-1.0039634628980871E-4</v>
      </c>
      <c r="X10" s="120">
        <f>'Verdeling Gemeentefonds 2021'!BF10/'Verdeling Gemeentefonds 2021'!$BS10</f>
        <v>0</v>
      </c>
      <c r="Y10" s="112">
        <f>'Verdeling Gemeentefonds 2021'!BL10/'Verdeling Gemeentefonds 2021'!$BS10</f>
        <v>-5.0251268357003722E-3</v>
      </c>
      <c r="Z10" s="120">
        <f>'Verdeling Gemeentefonds 2021'!BR10/'Verdeling Gemeentefonds 2021'!$BS10</f>
        <v>0</v>
      </c>
      <c r="AA10" s="129">
        <f t="shared" si="0"/>
        <v>1.0000002403043773</v>
      </c>
    </row>
    <row r="11" spans="1:27" x14ac:dyDescent="0.25">
      <c r="A11" s="128" t="s">
        <v>403</v>
      </c>
      <c r="B11" s="13" t="s">
        <v>104</v>
      </c>
      <c r="C11" s="112">
        <f>'Verdeling Gemeentefonds 2021'!D11/'Verdeling Gemeentefonds 2021'!$BS11</f>
        <v>0</v>
      </c>
      <c r="D11" s="115">
        <f>'Verdeling Gemeentefonds 2021'!E11/'Verdeling Gemeentefonds 2021'!$BS11</f>
        <v>0</v>
      </c>
      <c r="E11" s="115">
        <f>'Verdeling Gemeentefonds 2021'!F11/'Verdeling Gemeentefonds 2021'!$BS11</f>
        <v>0</v>
      </c>
      <c r="F11" s="115">
        <f>'Verdeling Gemeentefonds 2021'!G11/'Verdeling Gemeentefonds 2021'!$BS11</f>
        <v>0</v>
      </c>
      <c r="G11" s="115">
        <f>'Verdeling Gemeentefonds 2021'!H11/'Verdeling Gemeentefonds 2021'!$BS11</f>
        <v>0</v>
      </c>
      <c r="H11" s="115">
        <f>'Verdeling Gemeentefonds 2021'!I11/'Verdeling Gemeentefonds 2021'!$BS11</f>
        <v>0</v>
      </c>
      <c r="I11" s="119">
        <f>'Verdeling Gemeentefonds 2021'!J11/'Verdeling Gemeentefonds 2021'!$BS11</f>
        <v>0</v>
      </c>
      <c r="J11" s="113">
        <f>'Verdeling Gemeentefonds 2021'!N11/'Verdeling Gemeentefonds 2021'!$BS11</f>
        <v>4.5892583989848038E-2</v>
      </c>
      <c r="K11" s="115">
        <f>'Verdeling Gemeentefonds 2021'!S11/'Verdeling Gemeentefonds 2021'!$BS11</f>
        <v>7.409804715489853E-3</v>
      </c>
      <c r="L11" s="119">
        <f>'Verdeling Gemeentefonds 2021'!T11/'Verdeling Gemeentefonds 2021'!$BS11</f>
        <v>5.3302388705337884E-2</v>
      </c>
      <c r="M11" s="112">
        <f>'Verdeling Gemeentefonds 2021'!Z11/'Verdeling Gemeentefonds 2021'!$BS11</f>
        <v>0.37621184799551255</v>
      </c>
      <c r="N11" s="115">
        <f>'Verdeling Gemeentefonds 2021'!AE11/'Verdeling Gemeentefonds 2021'!$BS11</f>
        <v>0.35631545091177153</v>
      </c>
      <c r="O11" s="117">
        <f>'Verdeling Gemeentefonds 2021'!AF11/'Verdeling Gemeentefonds 2021'!$BS11</f>
        <v>0.73252729890728407</v>
      </c>
      <c r="P11" s="122">
        <f>'Verdeling Gemeentefonds 2021'!AK11/'Verdeling Gemeentefonds 2021'!$BS11</f>
        <v>8.6605596167702373E-2</v>
      </c>
      <c r="Q11" s="125">
        <f>'Verdeling Gemeentefonds 2021'!AO11/'Verdeling Gemeentefonds 2021'!$BS11</f>
        <v>1.469640857800935E-2</v>
      </c>
      <c r="R11" s="121">
        <f>'Verdeling Gemeentefonds 2021'!AR11/'Verdeling Gemeentefonds 2021'!$BS11</f>
        <v>2.2379088215904279E-2</v>
      </c>
      <c r="S11" s="121">
        <f>'Verdeling Gemeentefonds 2021'!AU11/'Verdeling Gemeentefonds 2021'!$BS11</f>
        <v>5.8865078996987528E-2</v>
      </c>
      <c r="T11" s="121">
        <f>'Verdeling Gemeentefonds 2021'!AX11/'Verdeling Gemeentefonds 2021'!$BS11</f>
        <v>2.0088931637301792E-2</v>
      </c>
      <c r="U11" s="121">
        <f>'Verdeling Gemeentefonds 2021'!BA11/'Verdeling Gemeentefonds 2021'!$BS11</f>
        <v>9.5937800251025759E-3</v>
      </c>
      <c r="V11" s="119">
        <f>'Verdeling Gemeentefonds 2021'!BB11/'Verdeling Gemeentefonds 2021'!$BS11</f>
        <v>0.12562328745330553</v>
      </c>
      <c r="W11" s="112">
        <f>'Verdeling Gemeentefonds 2021'!BI11/'Verdeling Gemeentefonds 2021'!$BS11</f>
        <v>-1.4533618279227825E-4</v>
      </c>
      <c r="X11" s="120">
        <f>'Verdeling Gemeentefonds 2021'!BF11/'Verdeling Gemeentefonds 2021'!$BS11</f>
        <v>0</v>
      </c>
      <c r="Y11" s="112">
        <f>'Verdeling Gemeentefonds 2021'!BL11/'Verdeling Gemeentefonds 2021'!$BS11</f>
        <v>0</v>
      </c>
      <c r="Z11" s="120">
        <f>'Verdeling Gemeentefonds 2021'!BR11/'Verdeling Gemeentefonds 2021'!$BS11</f>
        <v>2.086810616506978E-3</v>
      </c>
      <c r="AA11" s="129">
        <f t="shared" si="0"/>
        <v>1.0000000456673446</v>
      </c>
    </row>
    <row r="12" spans="1:27" x14ac:dyDescent="0.25">
      <c r="A12" s="128" t="s">
        <v>581</v>
      </c>
      <c r="B12" s="13" t="s">
        <v>284</v>
      </c>
      <c r="C12" s="112">
        <f>'Verdeling Gemeentefonds 2021'!D12/'Verdeling Gemeentefonds 2021'!$BS12</f>
        <v>0</v>
      </c>
      <c r="D12" s="115">
        <f>'Verdeling Gemeentefonds 2021'!E12/'Verdeling Gemeentefonds 2021'!$BS12</f>
        <v>0</v>
      </c>
      <c r="E12" s="115">
        <f>'Verdeling Gemeentefonds 2021'!F12/'Verdeling Gemeentefonds 2021'!$BS12</f>
        <v>0</v>
      </c>
      <c r="F12" s="115">
        <f>'Verdeling Gemeentefonds 2021'!G12/'Verdeling Gemeentefonds 2021'!$BS12</f>
        <v>0</v>
      </c>
      <c r="G12" s="115">
        <f>'Verdeling Gemeentefonds 2021'!H12/'Verdeling Gemeentefonds 2021'!$BS12</f>
        <v>0</v>
      </c>
      <c r="H12" s="115">
        <f>'Verdeling Gemeentefonds 2021'!I12/'Verdeling Gemeentefonds 2021'!$BS12</f>
        <v>0</v>
      </c>
      <c r="I12" s="119">
        <f>'Verdeling Gemeentefonds 2021'!J12/'Verdeling Gemeentefonds 2021'!$BS12</f>
        <v>0</v>
      </c>
      <c r="J12" s="113">
        <f>'Verdeling Gemeentefonds 2021'!N12/'Verdeling Gemeentefonds 2021'!$BS12</f>
        <v>7.8365206606326537E-2</v>
      </c>
      <c r="K12" s="115">
        <f>'Verdeling Gemeentefonds 2021'!S12/'Verdeling Gemeentefonds 2021'!$BS12</f>
        <v>7.6071754031070728E-3</v>
      </c>
      <c r="L12" s="119">
        <f>'Verdeling Gemeentefonds 2021'!T12/'Verdeling Gemeentefonds 2021'!$BS12</f>
        <v>8.5972382009433621E-2</v>
      </c>
      <c r="M12" s="112">
        <f>'Verdeling Gemeentefonds 2021'!Z12/'Verdeling Gemeentefonds 2021'!$BS12</f>
        <v>0.36567613510992003</v>
      </c>
      <c r="N12" s="115">
        <f>'Verdeling Gemeentefonds 2021'!AE12/'Verdeling Gemeentefonds 2021'!$BS12</f>
        <v>0.23081131767359353</v>
      </c>
      <c r="O12" s="117">
        <f>'Verdeling Gemeentefonds 2021'!AF12/'Verdeling Gemeentefonds 2021'!$BS12</f>
        <v>0.59648745278351356</v>
      </c>
      <c r="P12" s="122">
        <f>'Verdeling Gemeentefonds 2021'!AK12/'Verdeling Gemeentefonds 2021'!$BS12</f>
        <v>0.14845030540589124</v>
      </c>
      <c r="Q12" s="125">
        <f>'Verdeling Gemeentefonds 2021'!AO12/'Verdeling Gemeentefonds 2021'!$BS12</f>
        <v>1.8558112078503799E-2</v>
      </c>
      <c r="R12" s="121">
        <f>'Verdeling Gemeentefonds 2021'!AR12/'Verdeling Gemeentefonds 2021'!$BS12</f>
        <v>2.3813216424569069E-2</v>
      </c>
      <c r="S12" s="121">
        <f>'Verdeling Gemeentefonds 2021'!AU12/'Verdeling Gemeentefonds 2021'!$BS12</f>
        <v>6.7288815569915492E-2</v>
      </c>
      <c r="T12" s="121">
        <f>'Verdeling Gemeentefonds 2021'!AX12/'Verdeling Gemeentefonds 2021'!$BS12</f>
        <v>4.0869755948654829E-2</v>
      </c>
      <c r="U12" s="121">
        <f>'Verdeling Gemeentefonds 2021'!BA12/'Verdeling Gemeentefonds 2021'!$BS12</f>
        <v>1.6636207917077574E-2</v>
      </c>
      <c r="V12" s="119">
        <f>'Verdeling Gemeentefonds 2021'!BB12/'Verdeling Gemeentefonds 2021'!$BS12</f>
        <v>0.16716610793872075</v>
      </c>
      <c r="W12" s="112">
        <f>'Verdeling Gemeentefonds 2021'!BI12/'Verdeling Gemeentefonds 2021'!$BS12</f>
        <v>-1.6302129633209125E-4</v>
      </c>
      <c r="X12" s="120">
        <f>'Verdeling Gemeentefonds 2021'!BF12/'Verdeling Gemeentefonds 2021'!$BS12</f>
        <v>0</v>
      </c>
      <c r="Y12" s="112">
        <f>'Verdeling Gemeentefonds 2021'!BL12/'Verdeling Gemeentefonds 2021'!$BS12</f>
        <v>0</v>
      </c>
      <c r="Z12" s="120">
        <f>'Verdeling Gemeentefonds 2021'!BR12/'Verdeling Gemeentefonds 2021'!$BS12</f>
        <v>2.0868105993392507E-3</v>
      </c>
      <c r="AA12" s="129">
        <f t="shared" si="0"/>
        <v>1.0000000374405662</v>
      </c>
    </row>
    <row r="13" spans="1:27" x14ac:dyDescent="0.25">
      <c r="A13" s="128" t="s">
        <v>493</v>
      </c>
      <c r="B13" s="13" t="s">
        <v>194</v>
      </c>
      <c r="C13" s="112">
        <f>'Verdeling Gemeentefonds 2021'!D13/'Verdeling Gemeentefonds 2021'!$BS13</f>
        <v>0</v>
      </c>
      <c r="D13" s="115">
        <f>'Verdeling Gemeentefonds 2021'!E13/'Verdeling Gemeentefonds 2021'!$BS13</f>
        <v>0</v>
      </c>
      <c r="E13" s="115">
        <f>'Verdeling Gemeentefonds 2021'!F13/'Verdeling Gemeentefonds 2021'!$BS13</f>
        <v>0</v>
      </c>
      <c r="F13" s="115">
        <f>'Verdeling Gemeentefonds 2021'!G13/'Verdeling Gemeentefonds 2021'!$BS13</f>
        <v>0</v>
      </c>
      <c r="G13" s="115">
        <f>'Verdeling Gemeentefonds 2021'!H13/'Verdeling Gemeentefonds 2021'!$BS13</f>
        <v>0</v>
      </c>
      <c r="H13" s="115">
        <f>'Verdeling Gemeentefonds 2021'!I13/'Verdeling Gemeentefonds 2021'!$BS13</f>
        <v>0</v>
      </c>
      <c r="I13" s="119">
        <f>'Verdeling Gemeentefonds 2021'!J13/'Verdeling Gemeentefonds 2021'!$BS13</f>
        <v>0</v>
      </c>
      <c r="J13" s="113">
        <f>'Verdeling Gemeentefonds 2021'!N13/'Verdeling Gemeentefonds 2021'!$BS13</f>
        <v>2.2086811186321074E-2</v>
      </c>
      <c r="K13" s="115">
        <f>'Verdeling Gemeentefonds 2021'!S13/'Verdeling Gemeentefonds 2021'!$BS13</f>
        <v>2.7281280002806776E-3</v>
      </c>
      <c r="L13" s="119">
        <f>'Verdeling Gemeentefonds 2021'!T13/'Verdeling Gemeentefonds 2021'!$BS13</f>
        <v>2.4814939186601753E-2</v>
      </c>
      <c r="M13" s="112">
        <f>'Verdeling Gemeentefonds 2021'!Z13/'Verdeling Gemeentefonds 2021'!$BS13</f>
        <v>0.23035136987851701</v>
      </c>
      <c r="N13" s="115">
        <f>'Verdeling Gemeentefonds 2021'!AE13/'Verdeling Gemeentefonds 2021'!$BS13</f>
        <v>0.13579978579650895</v>
      </c>
      <c r="O13" s="117">
        <f>'Verdeling Gemeentefonds 2021'!AF13/'Verdeling Gemeentefonds 2021'!$BS13</f>
        <v>0.36615115567502593</v>
      </c>
      <c r="P13" s="122">
        <f>'Verdeling Gemeentefonds 2021'!AK13/'Verdeling Gemeentefonds 2021'!$BS13</f>
        <v>0.54271158402059105</v>
      </c>
      <c r="Q13" s="125">
        <f>'Verdeling Gemeentefonds 2021'!AO13/'Verdeling Gemeentefonds 2021'!$BS13</f>
        <v>9.7761026624251998E-3</v>
      </c>
      <c r="R13" s="121">
        <f>'Verdeling Gemeentefonds 2021'!AR13/'Verdeling Gemeentefonds 2021'!$BS13</f>
        <v>2.2990681754939183E-2</v>
      </c>
      <c r="S13" s="121">
        <f>'Verdeling Gemeentefonds 2021'!AU13/'Verdeling Gemeentefonds 2021'!$BS13</f>
        <v>2.0020882538493639E-2</v>
      </c>
      <c r="T13" s="121">
        <f>'Verdeling Gemeentefonds 2021'!AX13/'Verdeling Gemeentefonds 2021'!$BS13</f>
        <v>8.9703293952516083E-3</v>
      </c>
      <c r="U13" s="121">
        <f>'Verdeling Gemeentefonds 2021'!BA13/'Verdeling Gemeentefonds 2021'!$BS13</f>
        <v>2.7055594268036811E-3</v>
      </c>
      <c r="V13" s="119">
        <f>'Verdeling Gemeentefonds 2021'!BB13/'Verdeling Gemeentefonds 2021'!$BS13</f>
        <v>6.4463555777913309E-2</v>
      </c>
      <c r="W13" s="112">
        <f>'Verdeling Gemeentefonds 2021'!BI13/'Verdeling Gemeentefonds 2021'!$BS13</f>
        <v>-2.2817523130479379E-4</v>
      </c>
      <c r="X13" s="120">
        <f>'Verdeling Gemeentefonds 2021'!BF13/'Verdeling Gemeentefonds 2021'!$BS13</f>
        <v>0</v>
      </c>
      <c r="Y13" s="112">
        <f>'Verdeling Gemeentefonds 2021'!BL13/'Verdeling Gemeentefonds 2021'!$BS13</f>
        <v>0</v>
      </c>
      <c r="Z13" s="120">
        <f>'Verdeling Gemeentefonds 2021'!BR13/'Verdeling Gemeentefonds 2021'!$BS13</f>
        <v>2.0868102492507248E-3</v>
      </c>
      <c r="AA13" s="129">
        <f t="shared" si="0"/>
        <v>0.99999986967807797</v>
      </c>
    </row>
    <row r="14" spans="1:27" x14ac:dyDescent="0.25">
      <c r="A14" s="128" t="s">
        <v>302</v>
      </c>
      <c r="B14" s="13" t="s">
        <v>3</v>
      </c>
      <c r="C14" s="112">
        <f>'Verdeling Gemeentefonds 2021'!D14/'Verdeling Gemeentefonds 2021'!$BS14</f>
        <v>0.75653874028256152</v>
      </c>
      <c r="D14" s="115">
        <f>'Verdeling Gemeentefonds 2021'!E14/'Verdeling Gemeentefonds 2021'!$BS14</f>
        <v>0</v>
      </c>
      <c r="E14" s="115">
        <f>'Verdeling Gemeentefonds 2021'!F14/'Verdeling Gemeentefonds 2021'!$BS14</f>
        <v>0</v>
      </c>
      <c r="F14" s="115">
        <f>'Verdeling Gemeentefonds 2021'!G14/'Verdeling Gemeentefonds 2021'!$BS14</f>
        <v>0</v>
      </c>
      <c r="G14" s="115">
        <f>'Verdeling Gemeentefonds 2021'!H14/'Verdeling Gemeentefonds 2021'!$BS14</f>
        <v>0</v>
      </c>
      <c r="H14" s="115">
        <f>'Verdeling Gemeentefonds 2021'!I14/'Verdeling Gemeentefonds 2021'!$BS14</f>
        <v>0</v>
      </c>
      <c r="I14" s="119">
        <f>'Verdeling Gemeentefonds 2021'!J14/'Verdeling Gemeentefonds 2021'!$BS14</f>
        <v>0.75653874028256152</v>
      </c>
      <c r="J14" s="113">
        <f>'Verdeling Gemeentefonds 2021'!N14/'Verdeling Gemeentefonds 2021'!$BS14</f>
        <v>1.5084330742498655E-2</v>
      </c>
      <c r="K14" s="115">
        <f>'Verdeling Gemeentefonds 2021'!S14/'Verdeling Gemeentefonds 2021'!$BS14</f>
        <v>1.8376517449254965E-2</v>
      </c>
      <c r="L14" s="119">
        <f>'Verdeling Gemeentefonds 2021'!T14/'Verdeling Gemeentefonds 2021'!$BS14</f>
        <v>3.3460848191753621E-2</v>
      </c>
      <c r="M14" s="112">
        <f>'Verdeling Gemeentefonds 2021'!Z14/'Verdeling Gemeentefonds 2021'!$BS14</f>
        <v>7.1600864485343071E-2</v>
      </c>
      <c r="N14" s="115">
        <f>'Verdeling Gemeentefonds 2021'!AE14/'Verdeling Gemeentefonds 2021'!$BS14</f>
        <v>2.680055203881156E-2</v>
      </c>
      <c r="O14" s="117">
        <f>'Verdeling Gemeentefonds 2021'!AF14/'Verdeling Gemeentefonds 2021'!$BS14</f>
        <v>9.8401416524154614E-2</v>
      </c>
      <c r="P14" s="122">
        <f>'Verdeling Gemeentefonds 2021'!AK14/'Verdeling Gemeentefonds 2021'!$BS14</f>
        <v>1.1734143046084116E-3</v>
      </c>
      <c r="Q14" s="125">
        <f>'Verdeling Gemeentefonds 2021'!AO14/'Verdeling Gemeentefonds 2021'!$BS14</f>
        <v>5.5244157534033523E-3</v>
      </c>
      <c r="R14" s="121">
        <f>'Verdeling Gemeentefonds 2021'!AR14/'Verdeling Gemeentefonds 2021'!$BS14</f>
        <v>2.6955666853001155E-2</v>
      </c>
      <c r="S14" s="121">
        <f>'Verdeling Gemeentefonds 2021'!AU14/'Verdeling Gemeentefonds 2021'!$BS14</f>
        <v>2.76303348800769E-2</v>
      </c>
      <c r="T14" s="121">
        <f>'Verdeling Gemeentefonds 2021'!AX14/'Verdeling Gemeentefonds 2021'!$BS14</f>
        <v>2.4811978189164027E-2</v>
      </c>
      <c r="U14" s="121">
        <f>'Verdeling Gemeentefonds 2021'!BA14/'Verdeling Gemeentefonds 2021'!$BS14</f>
        <v>2.3601817647508603E-2</v>
      </c>
      <c r="V14" s="119">
        <f>'Verdeling Gemeentefonds 2021'!BB14/'Verdeling Gemeentefonds 2021'!$BS14</f>
        <v>0.10852421332315403</v>
      </c>
      <c r="W14" s="112">
        <f>'Verdeling Gemeentefonds 2021'!BI14/'Verdeling Gemeentefonds 2021'!$BS14</f>
        <v>-1.854412928909398E-4</v>
      </c>
      <c r="X14" s="120">
        <f>'Verdeling Gemeentefonds 2021'!BF14/'Verdeling Gemeentefonds 2021'!$BS14</f>
        <v>0</v>
      </c>
      <c r="Y14" s="112">
        <f>'Verdeling Gemeentefonds 2021'!BL14/'Verdeling Gemeentefonds 2021'!$BS14</f>
        <v>0</v>
      </c>
      <c r="Z14" s="120">
        <f>'Verdeling Gemeentefonds 2021'!BR14/'Verdeling Gemeentefonds 2021'!$BS14</f>
        <v>2.0868105250860685E-3</v>
      </c>
      <c r="AA14" s="129">
        <f t="shared" si="0"/>
        <v>1.0000000018584272</v>
      </c>
    </row>
    <row r="15" spans="1:27" x14ac:dyDescent="0.25">
      <c r="A15" s="128" t="s">
        <v>457</v>
      </c>
      <c r="B15" s="13" t="s">
        <v>158</v>
      </c>
      <c r="C15" s="112">
        <f>'Verdeling Gemeentefonds 2021'!D15/'Verdeling Gemeentefonds 2021'!$BS15</f>
        <v>0</v>
      </c>
      <c r="D15" s="115">
        <f>'Verdeling Gemeentefonds 2021'!E15/'Verdeling Gemeentefonds 2021'!$BS15</f>
        <v>0</v>
      </c>
      <c r="E15" s="115">
        <f>'Verdeling Gemeentefonds 2021'!F15/'Verdeling Gemeentefonds 2021'!$BS15</f>
        <v>0</v>
      </c>
      <c r="F15" s="115">
        <f>'Verdeling Gemeentefonds 2021'!G15/'Verdeling Gemeentefonds 2021'!$BS15</f>
        <v>0</v>
      </c>
      <c r="G15" s="115">
        <f>'Verdeling Gemeentefonds 2021'!H15/'Verdeling Gemeentefonds 2021'!$BS15</f>
        <v>0</v>
      </c>
      <c r="H15" s="115">
        <f>'Verdeling Gemeentefonds 2021'!I15/'Verdeling Gemeentefonds 2021'!$BS15</f>
        <v>0</v>
      </c>
      <c r="I15" s="119">
        <f>'Verdeling Gemeentefonds 2021'!J15/'Verdeling Gemeentefonds 2021'!$BS15</f>
        <v>0</v>
      </c>
      <c r="J15" s="113">
        <f>'Verdeling Gemeentefonds 2021'!N15/'Verdeling Gemeentefonds 2021'!$BS15</f>
        <v>6.0200014035415722E-2</v>
      </c>
      <c r="K15" s="115">
        <f>'Verdeling Gemeentefonds 2021'!S15/'Verdeling Gemeentefonds 2021'!$BS15</f>
        <v>3.305891684008716E-2</v>
      </c>
      <c r="L15" s="119">
        <f>'Verdeling Gemeentefonds 2021'!T15/'Verdeling Gemeentefonds 2021'!$BS15</f>
        <v>9.3258930875502882E-2</v>
      </c>
      <c r="M15" s="112">
        <f>'Verdeling Gemeentefonds 2021'!Z15/'Verdeling Gemeentefonds 2021'!$BS15</f>
        <v>0.3507532784912708</v>
      </c>
      <c r="N15" s="115">
        <f>'Verdeling Gemeentefonds 2021'!AE15/'Verdeling Gemeentefonds 2021'!$BS15</f>
        <v>0.26590282519584113</v>
      </c>
      <c r="O15" s="117">
        <f>'Verdeling Gemeentefonds 2021'!AF15/'Verdeling Gemeentefonds 2021'!$BS15</f>
        <v>0.61665610368711199</v>
      </c>
      <c r="P15" s="122">
        <f>'Verdeling Gemeentefonds 2021'!AK15/'Verdeling Gemeentefonds 2021'!$BS15</f>
        <v>0.1687161205171267</v>
      </c>
      <c r="Q15" s="125">
        <f>'Verdeling Gemeentefonds 2021'!AO15/'Verdeling Gemeentefonds 2021'!$BS15</f>
        <v>1.5215050043866359E-2</v>
      </c>
      <c r="R15" s="121">
        <f>'Verdeling Gemeentefonds 2021'!AR15/'Verdeling Gemeentefonds 2021'!$BS15</f>
        <v>1.9391976031935043E-2</v>
      </c>
      <c r="S15" s="121">
        <f>'Verdeling Gemeentefonds 2021'!AU15/'Verdeling Gemeentefonds 2021'!$BS15</f>
        <v>3.28090988408564E-2</v>
      </c>
      <c r="T15" s="121">
        <f>'Verdeling Gemeentefonds 2021'!AX15/'Verdeling Gemeentefonds 2021'!$BS15</f>
        <v>2.0433245386743334E-2</v>
      </c>
      <c r="U15" s="121">
        <f>'Verdeling Gemeentefonds 2021'!BA15/'Verdeling Gemeentefonds 2021'!$BS15</f>
        <v>3.1590247642300097E-2</v>
      </c>
      <c r="V15" s="119">
        <f>'Verdeling Gemeentefonds 2021'!BB15/'Verdeling Gemeentefonds 2021'!$BS15</f>
        <v>0.11943961794570125</v>
      </c>
      <c r="W15" s="112">
        <f>'Verdeling Gemeentefonds 2021'!BI15/'Verdeling Gemeentefonds 2021'!$BS15</f>
        <v>-1.5744587646318131E-4</v>
      </c>
      <c r="X15" s="120">
        <f>'Verdeling Gemeentefonds 2021'!BF15/'Verdeling Gemeentefonds 2021'!$BS15</f>
        <v>0</v>
      </c>
      <c r="Y15" s="112">
        <f>'Verdeling Gemeentefonds 2021'!BL15/'Verdeling Gemeentefonds 2021'!$BS15</f>
        <v>0</v>
      </c>
      <c r="Z15" s="120">
        <f>'Verdeling Gemeentefonds 2021'!BR15/'Verdeling Gemeentefonds 2021'!$BS15</f>
        <v>2.0868108091002548E-3</v>
      </c>
      <c r="AA15" s="129">
        <f t="shared" si="0"/>
        <v>1.0000001379580798</v>
      </c>
    </row>
    <row r="16" spans="1:27" x14ac:dyDescent="0.25">
      <c r="A16" s="128" t="s">
        <v>492</v>
      </c>
      <c r="B16" s="13" t="s">
        <v>193</v>
      </c>
      <c r="C16" s="112">
        <f>'Verdeling Gemeentefonds 2021'!D16/'Verdeling Gemeentefonds 2021'!$BS16</f>
        <v>0</v>
      </c>
      <c r="D16" s="115">
        <f>'Verdeling Gemeentefonds 2021'!E16/'Verdeling Gemeentefonds 2021'!$BS16</f>
        <v>0</v>
      </c>
      <c r="E16" s="115">
        <f>'Verdeling Gemeentefonds 2021'!F16/'Verdeling Gemeentefonds 2021'!$BS16</f>
        <v>0</v>
      </c>
      <c r="F16" s="115">
        <f>'Verdeling Gemeentefonds 2021'!G16/'Verdeling Gemeentefonds 2021'!$BS16</f>
        <v>0</v>
      </c>
      <c r="G16" s="115">
        <f>'Verdeling Gemeentefonds 2021'!H16/'Verdeling Gemeentefonds 2021'!$BS16</f>
        <v>0</v>
      </c>
      <c r="H16" s="115">
        <f>'Verdeling Gemeentefonds 2021'!I16/'Verdeling Gemeentefonds 2021'!$BS16</f>
        <v>0</v>
      </c>
      <c r="I16" s="119">
        <f>'Verdeling Gemeentefonds 2021'!J16/'Verdeling Gemeentefonds 2021'!$BS16</f>
        <v>0</v>
      </c>
      <c r="J16" s="113">
        <f>'Verdeling Gemeentefonds 2021'!N16/'Verdeling Gemeentefonds 2021'!$BS16</f>
        <v>9.2169386978002144E-2</v>
      </c>
      <c r="K16" s="115">
        <f>'Verdeling Gemeentefonds 2021'!S16/'Verdeling Gemeentefonds 2021'!$BS16</f>
        <v>3.9353312476564838E-2</v>
      </c>
      <c r="L16" s="119">
        <f>'Verdeling Gemeentefonds 2021'!T16/'Verdeling Gemeentefonds 2021'!$BS16</f>
        <v>0.13152269945456699</v>
      </c>
      <c r="M16" s="112">
        <f>'Verdeling Gemeentefonds 2021'!Z16/'Verdeling Gemeentefonds 2021'!$BS16</f>
        <v>0.37922604965240048</v>
      </c>
      <c r="N16" s="115">
        <f>'Verdeling Gemeentefonds 2021'!AE16/'Verdeling Gemeentefonds 2021'!$BS16</f>
        <v>0.15935123052395053</v>
      </c>
      <c r="O16" s="117">
        <f>'Verdeling Gemeentefonds 2021'!AF16/'Verdeling Gemeentefonds 2021'!$BS16</f>
        <v>0.53857728017635098</v>
      </c>
      <c r="P16" s="122">
        <f>'Verdeling Gemeentefonds 2021'!AK16/'Verdeling Gemeentefonds 2021'!$BS16</f>
        <v>0.20206009686271861</v>
      </c>
      <c r="Q16" s="125">
        <f>'Verdeling Gemeentefonds 2021'!AO16/'Verdeling Gemeentefonds 2021'!$BS16</f>
        <v>1.7946995782402941E-2</v>
      </c>
      <c r="R16" s="121">
        <f>'Verdeling Gemeentefonds 2021'!AR16/'Verdeling Gemeentefonds 2021'!$BS16</f>
        <v>3.2351210915651261E-2</v>
      </c>
      <c r="S16" s="121">
        <f>'Verdeling Gemeentefonds 2021'!AU16/'Verdeling Gemeentefonds 2021'!$BS16</f>
        <v>3.8018850098839645E-2</v>
      </c>
      <c r="T16" s="121">
        <f>'Verdeling Gemeentefonds 2021'!AX16/'Verdeling Gemeentefonds 2021'!$BS16</f>
        <v>2.4154066158022777E-2</v>
      </c>
      <c r="U16" s="121">
        <f>'Verdeling Gemeentefonds 2021'!BA16/'Verdeling Gemeentefonds 2021'!$BS16</f>
        <v>1.3448503106921268E-2</v>
      </c>
      <c r="V16" s="119">
        <f>'Verdeling Gemeentefonds 2021'!BB16/'Verdeling Gemeentefonds 2021'!$BS16</f>
        <v>0.1259196260618379</v>
      </c>
      <c r="W16" s="112">
        <f>'Verdeling Gemeentefonds 2021'!BI16/'Verdeling Gemeentefonds 2021'!$BS16</f>
        <v>-1.6629662652465057E-4</v>
      </c>
      <c r="X16" s="120">
        <f>'Verdeling Gemeentefonds 2021'!BF16/'Verdeling Gemeentefonds 2021'!$BS16</f>
        <v>0</v>
      </c>
      <c r="Y16" s="112">
        <f>'Verdeling Gemeentefonds 2021'!BL16/'Verdeling Gemeentefonds 2021'!$BS16</f>
        <v>0</v>
      </c>
      <c r="Z16" s="120">
        <f>'Verdeling Gemeentefonds 2021'!BR16/'Verdeling Gemeentefonds 2021'!$BS16</f>
        <v>2.0868109738429123E-3</v>
      </c>
      <c r="AA16" s="129">
        <f t="shared" si="0"/>
        <v>1.0000002169027928</v>
      </c>
    </row>
    <row r="17" spans="1:27" x14ac:dyDescent="0.25">
      <c r="A17" s="128" t="s">
        <v>342</v>
      </c>
      <c r="B17" s="13" t="s">
        <v>43</v>
      </c>
      <c r="C17" s="112">
        <f>'Verdeling Gemeentefonds 2021'!D17/'Verdeling Gemeentefonds 2021'!$BS17</f>
        <v>0</v>
      </c>
      <c r="D17" s="115">
        <f>'Verdeling Gemeentefonds 2021'!E17/'Verdeling Gemeentefonds 2021'!$BS17</f>
        <v>0</v>
      </c>
      <c r="E17" s="115">
        <f>'Verdeling Gemeentefonds 2021'!F17/'Verdeling Gemeentefonds 2021'!$BS17</f>
        <v>0</v>
      </c>
      <c r="F17" s="115">
        <f>'Verdeling Gemeentefonds 2021'!G17/'Verdeling Gemeentefonds 2021'!$BS17</f>
        <v>0</v>
      </c>
      <c r="G17" s="115">
        <f>'Verdeling Gemeentefonds 2021'!H17/'Verdeling Gemeentefonds 2021'!$BS17</f>
        <v>0</v>
      </c>
      <c r="H17" s="115">
        <f>'Verdeling Gemeentefonds 2021'!I17/'Verdeling Gemeentefonds 2021'!$BS17</f>
        <v>0</v>
      </c>
      <c r="I17" s="119">
        <f>'Verdeling Gemeentefonds 2021'!J17/'Verdeling Gemeentefonds 2021'!$BS17</f>
        <v>0</v>
      </c>
      <c r="J17" s="113">
        <f>'Verdeling Gemeentefonds 2021'!N17/'Verdeling Gemeentefonds 2021'!$BS17</f>
        <v>5.4690238618708864E-2</v>
      </c>
      <c r="K17" s="115">
        <f>'Verdeling Gemeentefonds 2021'!S17/'Verdeling Gemeentefonds 2021'!$BS17</f>
        <v>5.6637969233121074E-2</v>
      </c>
      <c r="L17" s="119">
        <f>'Verdeling Gemeentefonds 2021'!T17/'Verdeling Gemeentefonds 2021'!$BS17</f>
        <v>0.11132820785182992</v>
      </c>
      <c r="M17" s="112">
        <f>'Verdeling Gemeentefonds 2021'!Z17/'Verdeling Gemeentefonds 2021'!$BS17</f>
        <v>0.35093622674490538</v>
      </c>
      <c r="N17" s="115">
        <f>'Verdeling Gemeentefonds 2021'!AE17/'Verdeling Gemeentefonds 2021'!$BS17</f>
        <v>0.17655166334704811</v>
      </c>
      <c r="O17" s="117">
        <f>'Verdeling Gemeentefonds 2021'!AF17/'Verdeling Gemeentefonds 2021'!$BS17</f>
        <v>0.52748789009195352</v>
      </c>
      <c r="P17" s="122">
        <f>'Verdeling Gemeentefonds 2021'!AK17/'Verdeling Gemeentefonds 2021'!$BS17</f>
        <v>0.19858260663106472</v>
      </c>
      <c r="Q17" s="125">
        <f>'Verdeling Gemeentefonds 2021'!AO17/'Verdeling Gemeentefonds 2021'!$BS17</f>
        <v>1.1806074439952994E-2</v>
      </c>
      <c r="R17" s="121">
        <f>'Verdeling Gemeentefonds 2021'!AR17/'Verdeling Gemeentefonds 2021'!$BS17</f>
        <v>3.7910613387838306E-2</v>
      </c>
      <c r="S17" s="121">
        <f>'Verdeling Gemeentefonds 2021'!AU17/'Verdeling Gemeentefonds 2021'!$BS17</f>
        <v>6.9307486340896993E-2</v>
      </c>
      <c r="T17" s="121">
        <f>'Verdeling Gemeentefonds 2021'!AX17/'Verdeling Gemeentefonds 2021'!$BS17</f>
        <v>2.0019878417356907E-2</v>
      </c>
      <c r="U17" s="121">
        <f>'Verdeling Gemeentefonds 2021'!BA17/'Verdeling Gemeentefonds 2021'!$BS17</f>
        <v>2.1669401478781859E-2</v>
      </c>
      <c r="V17" s="119">
        <f>'Verdeling Gemeentefonds 2021'!BB17/'Verdeling Gemeentefonds 2021'!$BS17</f>
        <v>0.16071345406482709</v>
      </c>
      <c r="W17" s="112">
        <f>'Verdeling Gemeentefonds 2021'!BI17/'Verdeling Gemeentefonds 2021'!$BS17</f>
        <v>-1.9894221107567009E-4</v>
      </c>
      <c r="X17" s="120">
        <f>'Verdeling Gemeentefonds 2021'!BF17/'Verdeling Gemeentefonds 2021'!$BS17</f>
        <v>0</v>
      </c>
      <c r="Y17" s="112">
        <f>'Verdeling Gemeentefonds 2021'!BL17/'Verdeling Gemeentefonds 2021'!$BS17</f>
        <v>0</v>
      </c>
      <c r="Z17" s="120">
        <f>'Verdeling Gemeentefonds 2021'!BR17/'Verdeling Gemeentefonds 2021'!$BS17</f>
        <v>2.0868105775646299E-3</v>
      </c>
      <c r="AA17" s="129">
        <f t="shared" si="0"/>
        <v>1.0000000270061642</v>
      </c>
    </row>
    <row r="18" spans="1:27" x14ac:dyDescent="0.25">
      <c r="A18" s="128" t="s">
        <v>554</v>
      </c>
      <c r="B18" s="13" t="s">
        <v>257</v>
      </c>
      <c r="C18" s="112">
        <f>'Verdeling Gemeentefonds 2021'!D18/'Verdeling Gemeentefonds 2021'!$BS18</f>
        <v>0</v>
      </c>
      <c r="D18" s="115">
        <f>'Verdeling Gemeentefonds 2021'!E18/'Verdeling Gemeentefonds 2021'!$BS18</f>
        <v>0</v>
      </c>
      <c r="E18" s="115">
        <f>'Verdeling Gemeentefonds 2021'!F18/'Verdeling Gemeentefonds 2021'!$BS18</f>
        <v>0</v>
      </c>
      <c r="F18" s="115">
        <f>'Verdeling Gemeentefonds 2021'!G18/'Verdeling Gemeentefonds 2021'!$BS18</f>
        <v>0</v>
      </c>
      <c r="G18" s="115">
        <f>'Verdeling Gemeentefonds 2021'!H18/'Verdeling Gemeentefonds 2021'!$BS18</f>
        <v>0</v>
      </c>
      <c r="H18" s="115">
        <f>'Verdeling Gemeentefonds 2021'!I18/'Verdeling Gemeentefonds 2021'!$BS18</f>
        <v>0</v>
      </c>
      <c r="I18" s="119">
        <f>'Verdeling Gemeentefonds 2021'!J18/'Verdeling Gemeentefonds 2021'!$BS18</f>
        <v>0</v>
      </c>
      <c r="J18" s="113">
        <f>'Verdeling Gemeentefonds 2021'!N18/'Verdeling Gemeentefonds 2021'!$BS18</f>
        <v>3.3641337212584624E-2</v>
      </c>
      <c r="K18" s="115">
        <f>'Verdeling Gemeentefonds 2021'!S18/'Verdeling Gemeentefonds 2021'!$BS18</f>
        <v>7.7936892488542778E-3</v>
      </c>
      <c r="L18" s="119">
        <f>'Verdeling Gemeentefonds 2021'!T18/'Verdeling Gemeentefonds 2021'!$BS18</f>
        <v>4.1435026461438901E-2</v>
      </c>
      <c r="M18" s="112">
        <f>'Verdeling Gemeentefonds 2021'!Z18/'Verdeling Gemeentefonds 2021'!$BS18</f>
        <v>0.34275862384541889</v>
      </c>
      <c r="N18" s="115">
        <f>'Verdeling Gemeentefonds 2021'!AE18/'Verdeling Gemeentefonds 2021'!$BS18</f>
        <v>0.26337219429656017</v>
      </c>
      <c r="O18" s="117">
        <f>'Verdeling Gemeentefonds 2021'!AF18/'Verdeling Gemeentefonds 2021'!$BS18</f>
        <v>0.606130818141979</v>
      </c>
      <c r="P18" s="122">
        <f>'Verdeling Gemeentefonds 2021'!AK18/'Verdeling Gemeentefonds 2021'!$BS18</f>
        <v>0.14106342107927677</v>
      </c>
      <c r="Q18" s="125">
        <f>'Verdeling Gemeentefonds 2021'!AO18/'Verdeling Gemeentefonds 2021'!$BS18</f>
        <v>1.3479418751658001E-2</v>
      </c>
      <c r="R18" s="121">
        <f>'Verdeling Gemeentefonds 2021'!AR18/'Verdeling Gemeentefonds 2021'!$BS18</f>
        <v>3.7242778139967687E-2</v>
      </c>
      <c r="S18" s="121">
        <f>'Verdeling Gemeentefonds 2021'!AU18/'Verdeling Gemeentefonds 2021'!$BS18</f>
        <v>8.3174124336728147E-2</v>
      </c>
      <c r="T18" s="121">
        <f>'Verdeling Gemeentefonds 2021'!AX18/'Verdeling Gemeentefonds 2021'!$BS18</f>
        <v>1.513294342088525E-2</v>
      </c>
      <c r="U18" s="121">
        <f>'Verdeling Gemeentefonds 2021'!BA18/'Verdeling Gemeentefonds 2021'!$BS18</f>
        <v>6.0456989122832698E-2</v>
      </c>
      <c r="V18" s="119">
        <f>'Verdeling Gemeentefonds 2021'!BB18/'Verdeling Gemeentefonds 2021'!$BS18</f>
        <v>0.20948625377207178</v>
      </c>
      <c r="W18" s="112">
        <f>'Verdeling Gemeentefonds 2021'!BI18/'Verdeling Gemeentefonds 2021'!$BS18</f>
        <v>-2.021246841359665E-4</v>
      </c>
      <c r="X18" s="120">
        <f>'Verdeling Gemeentefonds 2021'!BF18/'Verdeling Gemeentefonds 2021'!$BS18</f>
        <v>0</v>
      </c>
      <c r="Y18" s="112">
        <f>'Verdeling Gemeentefonds 2021'!BL18/'Verdeling Gemeentefonds 2021'!$BS18</f>
        <v>0</v>
      </c>
      <c r="Z18" s="120">
        <f>'Verdeling Gemeentefonds 2021'!BR18/'Verdeling Gemeentefonds 2021'!$BS18</f>
        <v>2.0868109505089204E-3</v>
      </c>
      <c r="AA18" s="129">
        <f t="shared" si="0"/>
        <v>1.0000002057211395</v>
      </c>
    </row>
    <row r="19" spans="1:27" x14ac:dyDescent="0.25">
      <c r="A19" s="128" t="s">
        <v>369</v>
      </c>
      <c r="B19" s="13" t="s">
        <v>70</v>
      </c>
      <c r="C19" s="112">
        <f>'Verdeling Gemeentefonds 2021'!D19/'Verdeling Gemeentefonds 2021'!$BS19</f>
        <v>0</v>
      </c>
      <c r="D19" s="115">
        <f>'Verdeling Gemeentefonds 2021'!E19/'Verdeling Gemeentefonds 2021'!$BS19</f>
        <v>0</v>
      </c>
      <c r="E19" s="115">
        <f>'Verdeling Gemeentefonds 2021'!F19/'Verdeling Gemeentefonds 2021'!$BS19</f>
        <v>0</v>
      </c>
      <c r="F19" s="115">
        <f>'Verdeling Gemeentefonds 2021'!G19/'Verdeling Gemeentefonds 2021'!$BS19</f>
        <v>0</v>
      </c>
      <c r="G19" s="115">
        <f>'Verdeling Gemeentefonds 2021'!H19/'Verdeling Gemeentefonds 2021'!$BS19</f>
        <v>0</v>
      </c>
      <c r="H19" s="115">
        <f>'Verdeling Gemeentefonds 2021'!I19/'Verdeling Gemeentefonds 2021'!$BS19</f>
        <v>0</v>
      </c>
      <c r="I19" s="119">
        <f>'Verdeling Gemeentefonds 2021'!J19/'Verdeling Gemeentefonds 2021'!$BS19</f>
        <v>0</v>
      </c>
      <c r="J19" s="113">
        <f>'Verdeling Gemeentefonds 2021'!N19/'Verdeling Gemeentefonds 2021'!$BS19</f>
        <v>9.8040065199024889E-2</v>
      </c>
      <c r="K19" s="115">
        <f>'Verdeling Gemeentefonds 2021'!S19/'Verdeling Gemeentefonds 2021'!$BS19</f>
        <v>4.6797691220780119E-2</v>
      </c>
      <c r="L19" s="119">
        <f>'Verdeling Gemeentefonds 2021'!T19/'Verdeling Gemeentefonds 2021'!$BS19</f>
        <v>0.14483775641980501</v>
      </c>
      <c r="M19" s="112">
        <f>'Verdeling Gemeentefonds 2021'!Z19/'Verdeling Gemeentefonds 2021'!$BS19</f>
        <v>0.33736208245452826</v>
      </c>
      <c r="N19" s="115">
        <f>'Verdeling Gemeentefonds 2021'!AE19/'Verdeling Gemeentefonds 2021'!$BS19</f>
        <v>0.17507075605193462</v>
      </c>
      <c r="O19" s="117">
        <f>'Verdeling Gemeentefonds 2021'!AF19/'Verdeling Gemeentefonds 2021'!$BS19</f>
        <v>0.51243283850646282</v>
      </c>
      <c r="P19" s="122">
        <f>'Verdeling Gemeentefonds 2021'!AK19/'Verdeling Gemeentefonds 2021'!$BS19</f>
        <v>8.5026657036249578E-2</v>
      </c>
      <c r="Q19" s="125">
        <f>'Verdeling Gemeentefonds 2021'!AO19/'Verdeling Gemeentefonds 2021'!$BS19</f>
        <v>1.7284332337821944E-2</v>
      </c>
      <c r="R19" s="121">
        <f>'Verdeling Gemeentefonds 2021'!AR19/'Verdeling Gemeentefonds 2021'!$BS19</f>
        <v>5.6309904730752994E-2</v>
      </c>
      <c r="S19" s="121">
        <f>'Verdeling Gemeentefonds 2021'!AU19/'Verdeling Gemeentefonds 2021'!$BS19</f>
        <v>6.3358397464302552E-2</v>
      </c>
      <c r="T19" s="121">
        <f>'Verdeling Gemeentefonds 2021'!AX19/'Verdeling Gemeentefonds 2021'!$BS19</f>
        <v>7.7337597406125932E-2</v>
      </c>
      <c r="U19" s="121">
        <f>'Verdeling Gemeentefonds 2021'!BA19/'Verdeling Gemeentefonds 2021'!$BS19</f>
        <v>4.1490137285923261E-2</v>
      </c>
      <c r="V19" s="119">
        <f>'Verdeling Gemeentefonds 2021'!BB19/'Verdeling Gemeentefonds 2021'!$BS19</f>
        <v>0.2557803692249267</v>
      </c>
      <c r="W19" s="112">
        <f>'Verdeling Gemeentefonds 2021'!BI19/'Verdeling Gemeentefonds 2021'!$BS19</f>
        <v>-1.6444017182867761E-4</v>
      </c>
      <c r="X19" s="120">
        <f>'Verdeling Gemeentefonds 2021'!BF19/'Verdeling Gemeentefonds 2021'!$BS19</f>
        <v>0</v>
      </c>
      <c r="Y19" s="112">
        <f>'Verdeling Gemeentefonds 2021'!BL19/'Verdeling Gemeentefonds 2021'!$BS19</f>
        <v>0</v>
      </c>
      <c r="Z19" s="120">
        <f>'Verdeling Gemeentefonds 2021'!BR19/'Verdeling Gemeentefonds 2021'!$BS19</f>
        <v>2.0868105035099036E-3</v>
      </c>
      <c r="AA19" s="129">
        <f t="shared" si="0"/>
        <v>0.99999999151912522</v>
      </c>
    </row>
    <row r="20" spans="1:27" x14ac:dyDescent="0.25">
      <c r="A20" s="128" t="s">
        <v>518</v>
      </c>
      <c r="B20" s="13" t="s">
        <v>219</v>
      </c>
      <c r="C20" s="112">
        <f>'Verdeling Gemeentefonds 2021'!D20/'Verdeling Gemeentefonds 2021'!$BS20</f>
        <v>0</v>
      </c>
      <c r="D20" s="115">
        <f>'Verdeling Gemeentefonds 2021'!E20/'Verdeling Gemeentefonds 2021'!$BS20</f>
        <v>0</v>
      </c>
      <c r="E20" s="115">
        <f>'Verdeling Gemeentefonds 2021'!F20/'Verdeling Gemeentefonds 2021'!$BS20</f>
        <v>0</v>
      </c>
      <c r="F20" s="115">
        <f>'Verdeling Gemeentefonds 2021'!G20/'Verdeling Gemeentefonds 2021'!$BS20</f>
        <v>0</v>
      </c>
      <c r="G20" s="115">
        <f>'Verdeling Gemeentefonds 2021'!H20/'Verdeling Gemeentefonds 2021'!$BS20</f>
        <v>0</v>
      </c>
      <c r="H20" s="115">
        <f>'Verdeling Gemeentefonds 2021'!I20/'Verdeling Gemeentefonds 2021'!$BS20</f>
        <v>0</v>
      </c>
      <c r="I20" s="119">
        <f>'Verdeling Gemeentefonds 2021'!J20/'Verdeling Gemeentefonds 2021'!$BS20</f>
        <v>0</v>
      </c>
      <c r="J20" s="113">
        <f>'Verdeling Gemeentefonds 2021'!N20/'Verdeling Gemeentefonds 2021'!$BS20</f>
        <v>3.6412038712768602E-2</v>
      </c>
      <c r="K20" s="115">
        <f>'Verdeling Gemeentefonds 2021'!S20/'Verdeling Gemeentefonds 2021'!$BS20</f>
        <v>4.0866629331359318E-3</v>
      </c>
      <c r="L20" s="119">
        <f>'Verdeling Gemeentefonds 2021'!T20/'Verdeling Gemeentefonds 2021'!$BS20</f>
        <v>4.0498701645904536E-2</v>
      </c>
      <c r="M20" s="112">
        <f>'Verdeling Gemeentefonds 2021'!Z20/'Verdeling Gemeentefonds 2021'!$BS20</f>
        <v>0.27554179826659347</v>
      </c>
      <c r="N20" s="115">
        <f>'Verdeling Gemeentefonds 2021'!AE20/'Verdeling Gemeentefonds 2021'!$BS20</f>
        <v>0.23632016768191741</v>
      </c>
      <c r="O20" s="117">
        <f>'Verdeling Gemeentefonds 2021'!AF20/'Verdeling Gemeentefonds 2021'!$BS20</f>
        <v>0.51186196594851086</v>
      </c>
      <c r="P20" s="122">
        <f>'Verdeling Gemeentefonds 2021'!AK20/'Verdeling Gemeentefonds 2021'!$BS20</f>
        <v>0.32780396238812021</v>
      </c>
      <c r="Q20" s="125">
        <f>'Verdeling Gemeentefonds 2021'!AO20/'Verdeling Gemeentefonds 2021'!$BS20</f>
        <v>1.1513026261253024E-2</v>
      </c>
      <c r="R20" s="121">
        <f>'Verdeling Gemeentefonds 2021'!AR20/'Verdeling Gemeentefonds 2021'!$BS20</f>
        <v>1.8262320941952143E-2</v>
      </c>
      <c r="S20" s="121">
        <f>'Verdeling Gemeentefonds 2021'!AU20/'Verdeling Gemeentefonds 2021'!$BS20</f>
        <v>5.3987269302324704E-2</v>
      </c>
      <c r="T20" s="121">
        <f>'Verdeling Gemeentefonds 2021'!AX20/'Verdeling Gemeentefonds 2021'!$BS20</f>
        <v>2.5980706188447989E-2</v>
      </c>
      <c r="U20" s="121">
        <f>'Verdeling Gemeentefonds 2021'!BA20/'Verdeling Gemeentefonds 2021'!$BS20</f>
        <v>8.1693357348894789E-3</v>
      </c>
      <c r="V20" s="119">
        <f>'Verdeling Gemeentefonds 2021'!BB20/'Verdeling Gemeentefonds 2021'!$BS20</f>
        <v>0.11791265842886735</v>
      </c>
      <c r="W20" s="112">
        <f>'Verdeling Gemeentefonds 2021'!BI20/'Verdeling Gemeentefonds 2021'!$BS20</f>
        <v>-1.6401409940679183E-4</v>
      </c>
      <c r="X20" s="120">
        <f>'Verdeling Gemeentefonds 2021'!BF20/'Verdeling Gemeentefonds 2021'!$BS20</f>
        <v>0</v>
      </c>
      <c r="Y20" s="112">
        <f>'Verdeling Gemeentefonds 2021'!BL20/'Verdeling Gemeentefonds 2021'!$BS20</f>
        <v>0</v>
      </c>
      <c r="Z20" s="120">
        <f>'Verdeling Gemeentefonds 2021'!BR20/'Verdeling Gemeentefonds 2021'!$BS20</f>
        <v>2.0868106986089078E-3</v>
      </c>
      <c r="AA20" s="129">
        <f t="shared" si="0"/>
        <v>1.000000085010605</v>
      </c>
    </row>
    <row r="21" spans="1:27" x14ac:dyDescent="0.25">
      <c r="A21" s="128" t="s">
        <v>458</v>
      </c>
      <c r="B21" s="13" t="s">
        <v>159</v>
      </c>
      <c r="C21" s="112">
        <f>'Verdeling Gemeentefonds 2021'!D21/'Verdeling Gemeentefonds 2021'!$BS21</f>
        <v>0</v>
      </c>
      <c r="D21" s="115">
        <f>'Verdeling Gemeentefonds 2021'!E21/'Verdeling Gemeentefonds 2021'!$BS21</f>
        <v>0</v>
      </c>
      <c r="E21" s="115">
        <f>'Verdeling Gemeentefonds 2021'!F21/'Verdeling Gemeentefonds 2021'!$BS21</f>
        <v>0</v>
      </c>
      <c r="F21" s="115">
        <f>'Verdeling Gemeentefonds 2021'!G21/'Verdeling Gemeentefonds 2021'!$BS21</f>
        <v>0</v>
      </c>
      <c r="G21" s="115">
        <f>'Verdeling Gemeentefonds 2021'!H21/'Verdeling Gemeentefonds 2021'!$BS21</f>
        <v>0</v>
      </c>
      <c r="H21" s="115">
        <f>'Verdeling Gemeentefonds 2021'!I21/'Verdeling Gemeentefonds 2021'!$BS21</f>
        <v>0</v>
      </c>
      <c r="I21" s="119">
        <f>'Verdeling Gemeentefonds 2021'!J21/'Verdeling Gemeentefonds 2021'!$BS21</f>
        <v>0</v>
      </c>
      <c r="J21" s="113">
        <f>'Verdeling Gemeentefonds 2021'!N21/'Verdeling Gemeentefonds 2021'!$BS21</f>
        <v>6.1362375590159828E-2</v>
      </c>
      <c r="K21" s="115">
        <f>'Verdeling Gemeentefonds 2021'!S21/'Verdeling Gemeentefonds 2021'!$BS21</f>
        <v>8.912940330674117E-2</v>
      </c>
      <c r="L21" s="119">
        <f>'Verdeling Gemeentefonds 2021'!T21/'Verdeling Gemeentefonds 2021'!$BS21</f>
        <v>0.15049177889690099</v>
      </c>
      <c r="M21" s="112">
        <f>'Verdeling Gemeentefonds 2021'!Z21/'Verdeling Gemeentefonds 2021'!$BS21</f>
        <v>0.35489178238414076</v>
      </c>
      <c r="N21" s="115">
        <f>'Verdeling Gemeentefonds 2021'!AE21/'Verdeling Gemeentefonds 2021'!$BS21</f>
        <v>0.23617654699496937</v>
      </c>
      <c r="O21" s="117">
        <f>'Verdeling Gemeentefonds 2021'!AF21/'Verdeling Gemeentefonds 2021'!$BS21</f>
        <v>0.59106832937911014</v>
      </c>
      <c r="P21" s="122">
        <f>'Verdeling Gemeentefonds 2021'!AK21/'Verdeling Gemeentefonds 2021'!$BS21</f>
        <v>0.10241689582630505</v>
      </c>
      <c r="Q21" s="125">
        <f>'Verdeling Gemeentefonds 2021'!AO21/'Verdeling Gemeentefonds 2021'!$BS21</f>
        <v>1.7944687196562111E-2</v>
      </c>
      <c r="R21" s="121">
        <f>'Verdeling Gemeentefonds 2021'!AR21/'Verdeling Gemeentefonds 2021'!$BS21</f>
        <v>4.8444978759092781E-2</v>
      </c>
      <c r="S21" s="121">
        <f>'Verdeling Gemeentefonds 2021'!AU21/'Verdeling Gemeentefonds 2021'!$BS21</f>
        <v>4.2582649680674489E-2</v>
      </c>
      <c r="T21" s="121">
        <f>'Verdeling Gemeentefonds 2021'!AX21/'Verdeling Gemeentefonds 2021'!$BS21</f>
        <v>2.6819851974722416E-2</v>
      </c>
      <c r="U21" s="121">
        <f>'Verdeling Gemeentefonds 2021'!BA21/'Verdeling Gemeentefonds 2021'!$BS21</f>
        <v>1.8345128457821984E-2</v>
      </c>
      <c r="V21" s="119">
        <f>'Verdeling Gemeentefonds 2021'!BB21/'Verdeling Gemeentefonds 2021'!$BS21</f>
        <v>0.15413729606887377</v>
      </c>
      <c r="W21" s="112">
        <f>'Verdeling Gemeentefonds 2021'!BI21/'Verdeling Gemeentefonds 2021'!$BS21</f>
        <v>-2.0121127593768223E-4</v>
      </c>
      <c r="X21" s="120">
        <f>'Verdeling Gemeentefonds 2021'!BF21/'Verdeling Gemeentefonds 2021'!$BS21</f>
        <v>0</v>
      </c>
      <c r="Y21" s="112">
        <f>'Verdeling Gemeentefonds 2021'!BL21/'Verdeling Gemeentefonds 2021'!$BS21</f>
        <v>0</v>
      </c>
      <c r="Z21" s="120">
        <f>'Verdeling Gemeentefonds 2021'!BR21/'Verdeling Gemeentefonds 2021'!$BS21</f>
        <v>2.0868103108701583E-3</v>
      </c>
      <c r="AA21" s="129">
        <f t="shared" si="0"/>
        <v>0.99999989920612253</v>
      </c>
    </row>
    <row r="22" spans="1:27" x14ac:dyDescent="0.25">
      <c r="A22" s="128" t="s">
        <v>343</v>
      </c>
      <c r="B22" s="13" t="s">
        <v>44</v>
      </c>
      <c r="C22" s="112">
        <f>'Verdeling Gemeentefonds 2021'!D22/'Verdeling Gemeentefonds 2021'!$BS22</f>
        <v>0</v>
      </c>
      <c r="D22" s="115">
        <f>'Verdeling Gemeentefonds 2021'!E22/'Verdeling Gemeentefonds 2021'!$BS22</f>
        <v>0</v>
      </c>
      <c r="E22" s="115">
        <f>'Verdeling Gemeentefonds 2021'!F22/'Verdeling Gemeentefonds 2021'!$BS22</f>
        <v>0</v>
      </c>
      <c r="F22" s="115">
        <f>'Verdeling Gemeentefonds 2021'!G22/'Verdeling Gemeentefonds 2021'!$BS22</f>
        <v>0</v>
      </c>
      <c r="G22" s="115">
        <f>'Verdeling Gemeentefonds 2021'!H22/'Verdeling Gemeentefonds 2021'!$BS22</f>
        <v>0</v>
      </c>
      <c r="H22" s="115">
        <f>'Verdeling Gemeentefonds 2021'!I22/'Verdeling Gemeentefonds 2021'!$BS22</f>
        <v>0</v>
      </c>
      <c r="I22" s="119">
        <f>'Verdeling Gemeentefonds 2021'!J22/'Verdeling Gemeentefonds 2021'!$BS22</f>
        <v>0</v>
      </c>
      <c r="J22" s="113">
        <f>'Verdeling Gemeentefonds 2021'!N22/'Verdeling Gemeentefonds 2021'!$BS22</f>
        <v>2.9442025126735057E-2</v>
      </c>
      <c r="K22" s="115">
        <f>'Verdeling Gemeentefonds 2021'!S22/'Verdeling Gemeentefonds 2021'!$BS22</f>
        <v>7.9161200034720807E-3</v>
      </c>
      <c r="L22" s="119">
        <f>'Verdeling Gemeentefonds 2021'!T22/'Verdeling Gemeentefonds 2021'!$BS22</f>
        <v>3.7358145130207139E-2</v>
      </c>
      <c r="M22" s="112">
        <f>'Verdeling Gemeentefonds 2021'!Z22/'Verdeling Gemeentefonds 2021'!$BS22</f>
        <v>0.54712916522362465</v>
      </c>
      <c r="N22" s="115">
        <f>'Verdeling Gemeentefonds 2021'!AE22/'Verdeling Gemeentefonds 2021'!$BS22</f>
        <v>0.17800828663902338</v>
      </c>
      <c r="O22" s="117">
        <f>'Verdeling Gemeentefonds 2021'!AF22/'Verdeling Gemeentefonds 2021'!$BS22</f>
        <v>0.725137451862648</v>
      </c>
      <c r="P22" s="122">
        <f>'Verdeling Gemeentefonds 2021'!AK22/'Verdeling Gemeentefonds 2021'!$BS22</f>
        <v>0.11450998836855714</v>
      </c>
      <c r="Q22" s="125">
        <f>'Verdeling Gemeentefonds 2021'!AO22/'Verdeling Gemeentefonds 2021'!$BS22</f>
        <v>1.3353911047976095E-2</v>
      </c>
      <c r="R22" s="121">
        <f>'Verdeling Gemeentefonds 2021'!AR22/'Verdeling Gemeentefonds 2021'!$BS22</f>
        <v>2.6243052526346261E-2</v>
      </c>
      <c r="S22" s="121">
        <f>'Verdeling Gemeentefonds 2021'!AU22/'Verdeling Gemeentefonds 2021'!$BS22</f>
        <v>5.4707598328968605E-2</v>
      </c>
      <c r="T22" s="121">
        <f>'Verdeling Gemeentefonds 2021'!AX22/'Verdeling Gemeentefonds 2021'!$BS22</f>
        <v>1.184604630132156E-2</v>
      </c>
      <c r="U22" s="121">
        <f>'Verdeling Gemeentefonds 2021'!BA22/'Verdeling Gemeentefonds 2021'!$BS22</f>
        <v>1.5000317599835698E-2</v>
      </c>
      <c r="V22" s="119">
        <f>'Verdeling Gemeentefonds 2021'!BB22/'Verdeling Gemeentefonds 2021'!$BS22</f>
        <v>0.12115092580444822</v>
      </c>
      <c r="W22" s="112">
        <f>'Verdeling Gemeentefonds 2021'!BI22/'Verdeling Gemeentefonds 2021'!$BS22</f>
        <v>-2.4309089674688888E-4</v>
      </c>
      <c r="X22" s="120">
        <f>'Verdeling Gemeentefonds 2021'!BF22/'Verdeling Gemeentefonds 2021'!$BS22</f>
        <v>0</v>
      </c>
      <c r="Y22" s="112">
        <f>'Verdeling Gemeentefonds 2021'!BL22/'Verdeling Gemeentefonds 2021'!$BS22</f>
        <v>0</v>
      </c>
      <c r="Z22" s="120">
        <f>'Verdeling Gemeentefonds 2021'!BR22/'Verdeling Gemeentefonds 2021'!$BS22</f>
        <v>2.0868110038306962E-3</v>
      </c>
      <c r="AA22" s="129">
        <f t="shared" si="0"/>
        <v>1.0000002312729444</v>
      </c>
    </row>
    <row r="23" spans="1:27" x14ac:dyDescent="0.25">
      <c r="A23" s="128" t="s">
        <v>344</v>
      </c>
      <c r="B23" s="13" t="s">
        <v>45</v>
      </c>
      <c r="C23" s="112">
        <f>'Verdeling Gemeentefonds 2021'!D23/'Verdeling Gemeentefonds 2021'!$BS23</f>
        <v>0</v>
      </c>
      <c r="D23" s="115">
        <f>'Verdeling Gemeentefonds 2021'!E23/'Verdeling Gemeentefonds 2021'!$BS23</f>
        <v>0</v>
      </c>
      <c r="E23" s="115">
        <f>'Verdeling Gemeentefonds 2021'!F23/'Verdeling Gemeentefonds 2021'!$BS23</f>
        <v>0</v>
      </c>
      <c r="F23" s="115">
        <f>'Verdeling Gemeentefonds 2021'!G23/'Verdeling Gemeentefonds 2021'!$BS23</f>
        <v>0</v>
      </c>
      <c r="G23" s="115">
        <f>'Verdeling Gemeentefonds 2021'!H23/'Verdeling Gemeentefonds 2021'!$BS23</f>
        <v>0</v>
      </c>
      <c r="H23" s="115">
        <f>'Verdeling Gemeentefonds 2021'!I23/'Verdeling Gemeentefonds 2021'!$BS23</f>
        <v>0</v>
      </c>
      <c r="I23" s="119">
        <f>'Verdeling Gemeentefonds 2021'!J23/'Verdeling Gemeentefonds 2021'!$BS23</f>
        <v>0</v>
      </c>
      <c r="J23" s="113">
        <f>'Verdeling Gemeentefonds 2021'!N23/'Verdeling Gemeentefonds 2021'!$BS23</f>
        <v>4.1244922368685377E-2</v>
      </c>
      <c r="K23" s="115">
        <f>'Verdeling Gemeentefonds 2021'!S23/'Verdeling Gemeentefonds 2021'!$BS23</f>
        <v>5.0133951354173817E-3</v>
      </c>
      <c r="L23" s="119">
        <f>'Verdeling Gemeentefonds 2021'!T23/'Verdeling Gemeentefonds 2021'!$BS23</f>
        <v>4.625831750410276E-2</v>
      </c>
      <c r="M23" s="112">
        <f>'Verdeling Gemeentefonds 2021'!Z23/'Verdeling Gemeentefonds 2021'!$BS23</f>
        <v>0.37659020837902069</v>
      </c>
      <c r="N23" s="115">
        <f>'Verdeling Gemeentefonds 2021'!AE23/'Verdeling Gemeentefonds 2021'!$BS23</f>
        <v>0.23724056285410131</v>
      </c>
      <c r="O23" s="117">
        <f>'Verdeling Gemeentefonds 2021'!AF23/'Verdeling Gemeentefonds 2021'!$BS23</f>
        <v>0.61383077123312202</v>
      </c>
      <c r="P23" s="122">
        <f>'Verdeling Gemeentefonds 2021'!AK23/'Verdeling Gemeentefonds 2021'!$BS23</f>
        <v>0.17142653717394798</v>
      </c>
      <c r="Q23" s="125">
        <f>'Verdeling Gemeentefonds 2021'!AO23/'Verdeling Gemeentefonds 2021'!$BS23</f>
        <v>1.5742382299034952E-2</v>
      </c>
      <c r="R23" s="121">
        <f>'Verdeling Gemeentefonds 2021'!AR23/'Verdeling Gemeentefonds 2021'!$BS23</f>
        <v>2.6890965852183226E-2</v>
      </c>
      <c r="S23" s="121">
        <f>'Verdeling Gemeentefonds 2021'!AU23/'Verdeling Gemeentefonds 2021'!$BS23</f>
        <v>5.8703210680777676E-2</v>
      </c>
      <c r="T23" s="121">
        <f>'Verdeling Gemeentefonds 2021'!AX23/'Verdeling Gemeentefonds 2021'!$BS23</f>
        <v>2.1347731439143303E-2</v>
      </c>
      <c r="U23" s="121">
        <f>'Verdeling Gemeentefonds 2021'!BA23/'Verdeling Gemeentefonds 2021'!$BS23</f>
        <v>4.3891772533210971E-2</v>
      </c>
      <c r="V23" s="119">
        <f>'Verdeling Gemeentefonds 2021'!BB23/'Verdeling Gemeentefonds 2021'!$BS23</f>
        <v>0.16657606280435014</v>
      </c>
      <c r="W23" s="112">
        <f>'Verdeling Gemeentefonds 2021'!BI23/'Verdeling Gemeentefonds 2021'!$BS23</f>
        <v>-1.7840905971842934E-4</v>
      </c>
      <c r="X23" s="120">
        <f>'Verdeling Gemeentefonds 2021'!BF23/'Verdeling Gemeentefonds 2021'!$BS23</f>
        <v>0</v>
      </c>
      <c r="Y23" s="112">
        <f>'Verdeling Gemeentefonds 2021'!BL23/'Verdeling Gemeentefonds 2021'!$BS23</f>
        <v>0</v>
      </c>
      <c r="Z23" s="120">
        <f>'Verdeling Gemeentefonds 2021'!BR23/'Verdeling Gemeentefonds 2021'!$BS23</f>
        <v>2.0868107097837423E-3</v>
      </c>
      <c r="AA23" s="129">
        <f t="shared" si="0"/>
        <v>1.0000000903655881</v>
      </c>
    </row>
    <row r="24" spans="1:27" x14ac:dyDescent="0.25">
      <c r="A24" s="128" t="s">
        <v>434</v>
      </c>
      <c r="B24" s="13" t="s">
        <v>135</v>
      </c>
      <c r="C24" s="112">
        <f>'Verdeling Gemeentefonds 2021'!D24/'Verdeling Gemeentefonds 2021'!$BS24</f>
        <v>0</v>
      </c>
      <c r="D24" s="115">
        <f>'Verdeling Gemeentefonds 2021'!E24/'Verdeling Gemeentefonds 2021'!$BS24</f>
        <v>0</v>
      </c>
      <c r="E24" s="115">
        <f>'Verdeling Gemeentefonds 2021'!F24/'Verdeling Gemeentefonds 2021'!$BS24</f>
        <v>0</v>
      </c>
      <c r="F24" s="115">
        <f>'Verdeling Gemeentefonds 2021'!G24/'Verdeling Gemeentefonds 2021'!$BS24</f>
        <v>0</v>
      </c>
      <c r="G24" s="115">
        <f>'Verdeling Gemeentefonds 2021'!H24/'Verdeling Gemeentefonds 2021'!$BS24</f>
        <v>0</v>
      </c>
      <c r="H24" s="115">
        <f>'Verdeling Gemeentefonds 2021'!I24/'Verdeling Gemeentefonds 2021'!$BS24</f>
        <v>0</v>
      </c>
      <c r="I24" s="119">
        <f>'Verdeling Gemeentefonds 2021'!J24/'Verdeling Gemeentefonds 2021'!$BS24</f>
        <v>0</v>
      </c>
      <c r="J24" s="113">
        <f>'Verdeling Gemeentefonds 2021'!N24/'Verdeling Gemeentefonds 2021'!$BS24</f>
        <v>5.4525183197796145E-2</v>
      </c>
      <c r="K24" s="115">
        <f>'Verdeling Gemeentefonds 2021'!S24/'Verdeling Gemeentefonds 2021'!$BS24</f>
        <v>1.6506175612079406E-2</v>
      </c>
      <c r="L24" s="119">
        <f>'Verdeling Gemeentefonds 2021'!T24/'Verdeling Gemeentefonds 2021'!$BS24</f>
        <v>7.1031358809875544E-2</v>
      </c>
      <c r="M24" s="112">
        <f>'Verdeling Gemeentefonds 2021'!Z24/'Verdeling Gemeentefonds 2021'!$BS24</f>
        <v>0.32109410168584163</v>
      </c>
      <c r="N24" s="115">
        <f>'Verdeling Gemeentefonds 2021'!AE24/'Verdeling Gemeentefonds 2021'!$BS24</f>
        <v>0.23393951658300058</v>
      </c>
      <c r="O24" s="117">
        <f>'Verdeling Gemeentefonds 2021'!AF24/'Verdeling Gemeentefonds 2021'!$BS24</f>
        <v>0.55503361826884223</v>
      </c>
      <c r="P24" s="122">
        <f>'Verdeling Gemeentefonds 2021'!AK24/'Verdeling Gemeentefonds 2021'!$BS24</f>
        <v>0.25998092328058803</v>
      </c>
      <c r="Q24" s="125">
        <f>'Verdeling Gemeentefonds 2021'!AO24/'Verdeling Gemeentefonds 2021'!$BS24</f>
        <v>1.5451357808772038E-2</v>
      </c>
      <c r="R24" s="121">
        <f>'Verdeling Gemeentefonds 2021'!AR24/'Verdeling Gemeentefonds 2021'!$BS24</f>
        <v>1.7175170124981726E-2</v>
      </c>
      <c r="S24" s="121">
        <f>'Verdeling Gemeentefonds 2021'!AU24/'Verdeling Gemeentefonds 2021'!$BS24</f>
        <v>3.2863786685442882E-2</v>
      </c>
      <c r="T24" s="121">
        <f>'Verdeling Gemeentefonds 2021'!AX24/'Verdeling Gemeentefonds 2021'!$BS24</f>
        <v>2.7380509407065191E-2</v>
      </c>
      <c r="U24" s="121">
        <f>'Verdeling Gemeentefonds 2021'!BA24/'Verdeling Gemeentefonds 2021'!$BS24</f>
        <v>1.9166892818292647E-2</v>
      </c>
      <c r="V24" s="119">
        <f>'Verdeling Gemeentefonds 2021'!BB24/'Verdeling Gemeentefonds 2021'!$BS24</f>
        <v>0.11203771684455448</v>
      </c>
      <c r="W24" s="112">
        <f>'Verdeling Gemeentefonds 2021'!BI24/'Verdeling Gemeentefonds 2021'!$BS24</f>
        <v>-1.7032441252301365E-4</v>
      </c>
      <c r="X24" s="120">
        <f>'Verdeling Gemeentefonds 2021'!BF24/'Verdeling Gemeentefonds 2021'!$BS24</f>
        <v>0</v>
      </c>
      <c r="Y24" s="112">
        <f>'Verdeling Gemeentefonds 2021'!BL24/'Verdeling Gemeentefonds 2021'!$BS24</f>
        <v>0</v>
      </c>
      <c r="Z24" s="120">
        <f>'Verdeling Gemeentefonds 2021'!BR24/'Verdeling Gemeentefonds 2021'!$BS24</f>
        <v>2.0868107372524329E-3</v>
      </c>
      <c r="AA24" s="129">
        <f t="shared" si="0"/>
        <v>1.0000001035285897</v>
      </c>
    </row>
    <row r="25" spans="1:27" x14ac:dyDescent="0.25">
      <c r="A25" s="128" t="s">
        <v>345</v>
      </c>
      <c r="B25" s="13" t="s">
        <v>46</v>
      </c>
      <c r="C25" s="112">
        <f>'Verdeling Gemeentefonds 2021'!D25/'Verdeling Gemeentefonds 2021'!$BS25</f>
        <v>0</v>
      </c>
      <c r="D25" s="115">
        <f>'Verdeling Gemeentefonds 2021'!E25/'Verdeling Gemeentefonds 2021'!$BS25</f>
        <v>0</v>
      </c>
      <c r="E25" s="115">
        <f>'Verdeling Gemeentefonds 2021'!F25/'Verdeling Gemeentefonds 2021'!$BS25</f>
        <v>0</v>
      </c>
      <c r="F25" s="115">
        <f>'Verdeling Gemeentefonds 2021'!G25/'Verdeling Gemeentefonds 2021'!$BS25</f>
        <v>0</v>
      </c>
      <c r="G25" s="115">
        <f>'Verdeling Gemeentefonds 2021'!H25/'Verdeling Gemeentefonds 2021'!$BS25</f>
        <v>0</v>
      </c>
      <c r="H25" s="115">
        <f>'Verdeling Gemeentefonds 2021'!I25/'Verdeling Gemeentefonds 2021'!$BS25</f>
        <v>0</v>
      </c>
      <c r="I25" s="119">
        <f>'Verdeling Gemeentefonds 2021'!J25/'Verdeling Gemeentefonds 2021'!$BS25</f>
        <v>0</v>
      </c>
      <c r="J25" s="113">
        <f>'Verdeling Gemeentefonds 2021'!N25/'Verdeling Gemeentefonds 2021'!$BS25</f>
        <v>0.11785735428633395</v>
      </c>
      <c r="K25" s="115">
        <f>'Verdeling Gemeentefonds 2021'!S25/'Verdeling Gemeentefonds 2021'!$BS25</f>
        <v>6.0629820283007174E-3</v>
      </c>
      <c r="L25" s="119">
        <f>'Verdeling Gemeentefonds 2021'!T25/'Verdeling Gemeentefonds 2021'!$BS25</f>
        <v>0.12392033631463467</v>
      </c>
      <c r="M25" s="112">
        <f>'Verdeling Gemeentefonds 2021'!Z25/'Verdeling Gemeentefonds 2021'!$BS25</f>
        <v>0.37099138495445511</v>
      </c>
      <c r="N25" s="115">
        <f>'Verdeling Gemeentefonds 2021'!AE25/'Verdeling Gemeentefonds 2021'!$BS25</f>
        <v>0.18172415975301515</v>
      </c>
      <c r="O25" s="117">
        <f>'Verdeling Gemeentefonds 2021'!AF25/'Verdeling Gemeentefonds 2021'!$BS25</f>
        <v>0.5527155447074702</v>
      </c>
      <c r="P25" s="122">
        <f>'Verdeling Gemeentefonds 2021'!AK25/'Verdeling Gemeentefonds 2021'!$BS25</f>
        <v>0.11919677993163527</v>
      </c>
      <c r="Q25" s="125">
        <f>'Verdeling Gemeentefonds 2021'!AO25/'Verdeling Gemeentefonds 2021'!$BS25</f>
        <v>1.5603948422944722E-2</v>
      </c>
      <c r="R25" s="121">
        <f>'Verdeling Gemeentefonds 2021'!AR25/'Verdeling Gemeentefonds 2021'!$BS25</f>
        <v>4.6935373670343741E-2</v>
      </c>
      <c r="S25" s="121">
        <f>'Verdeling Gemeentefonds 2021'!AU25/'Verdeling Gemeentefonds 2021'!$BS25</f>
        <v>9.314992864128499E-2</v>
      </c>
      <c r="T25" s="121">
        <f>'Verdeling Gemeentefonds 2021'!AX25/'Verdeling Gemeentefonds 2021'!$BS25</f>
        <v>2.1471846915149567E-2</v>
      </c>
      <c r="U25" s="121">
        <f>'Verdeling Gemeentefonds 2021'!BA25/'Verdeling Gemeentefonds 2021'!$BS25</f>
        <v>2.5089037626154539E-2</v>
      </c>
      <c r="V25" s="119">
        <f>'Verdeling Gemeentefonds 2021'!BB25/'Verdeling Gemeentefonds 2021'!$BS25</f>
        <v>0.20225013527587754</v>
      </c>
      <c r="W25" s="112">
        <f>'Verdeling Gemeentefonds 2021'!BI25/'Verdeling Gemeentefonds 2021'!$BS25</f>
        <v>-1.6956538344545954E-4</v>
      </c>
      <c r="X25" s="120">
        <f>'Verdeling Gemeentefonds 2021'!BF25/'Verdeling Gemeentefonds 2021'!$BS25</f>
        <v>0</v>
      </c>
      <c r="Y25" s="112">
        <f>'Verdeling Gemeentefonds 2021'!BL25/'Verdeling Gemeentefonds 2021'!$BS25</f>
        <v>0</v>
      </c>
      <c r="Z25" s="120">
        <f>'Verdeling Gemeentefonds 2021'!BR25/'Verdeling Gemeentefonds 2021'!$BS25</f>
        <v>2.0868106077142892E-3</v>
      </c>
      <c r="AA25" s="129">
        <f t="shared" si="0"/>
        <v>1.0000000414538865</v>
      </c>
    </row>
    <row r="26" spans="1:27" x14ac:dyDescent="0.25">
      <c r="A26" s="128" t="s">
        <v>370</v>
      </c>
      <c r="B26" s="13" t="s">
        <v>71</v>
      </c>
      <c r="C26" s="112">
        <f>'Verdeling Gemeentefonds 2021'!D26/'Verdeling Gemeentefonds 2021'!$BS26</f>
        <v>0</v>
      </c>
      <c r="D26" s="115">
        <f>'Verdeling Gemeentefonds 2021'!E26/'Verdeling Gemeentefonds 2021'!$BS26</f>
        <v>0</v>
      </c>
      <c r="E26" s="115">
        <f>'Verdeling Gemeentefonds 2021'!F26/'Verdeling Gemeentefonds 2021'!$BS26</f>
        <v>0</v>
      </c>
      <c r="F26" s="115">
        <f>'Verdeling Gemeentefonds 2021'!G26/'Verdeling Gemeentefonds 2021'!$BS26</f>
        <v>0</v>
      </c>
      <c r="G26" s="115">
        <f>'Verdeling Gemeentefonds 2021'!H26/'Verdeling Gemeentefonds 2021'!$BS26</f>
        <v>0</v>
      </c>
      <c r="H26" s="115">
        <f>'Verdeling Gemeentefonds 2021'!I26/'Verdeling Gemeentefonds 2021'!$BS26</f>
        <v>0</v>
      </c>
      <c r="I26" s="119">
        <f>'Verdeling Gemeentefonds 2021'!J26/'Verdeling Gemeentefonds 2021'!$BS26</f>
        <v>0</v>
      </c>
      <c r="J26" s="113">
        <f>'Verdeling Gemeentefonds 2021'!N26/'Verdeling Gemeentefonds 2021'!$BS26</f>
        <v>9.6702624740995335E-2</v>
      </c>
      <c r="K26" s="115">
        <f>'Verdeling Gemeentefonds 2021'!S26/'Verdeling Gemeentefonds 2021'!$BS26</f>
        <v>3.0843759764845935E-2</v>
      </c>
      <c r="L26" s="119">
        <f>'Verdeling Gemeentefonds 2021'!T26/'Verdeling Gemeentefonds 2021'!$BS26</f>
        <v>0.12754638450584127</v>
      </c>
      <c r="M26" s="112">
        <f>'Verdeling Gemeentefonds 2021'!Z26/'Verdeling Gemeentefonds 2021'!$BS26</f>
        <v>0.39555220810587871</v>
      </c>
      <c r="N26" s="115">
        <f>'Verdeling Gemeentefonds 2021'!AE26/'Verdeling Gemeentefonds 2021'!$BS26</f>
        <v>0.21812882590780419</v>
      </c>
      <c r="O26" s="117">
        <f>'Verdeling Gemeentefonds 2021'!AF26/'Verdeling Gemeentefonds 2021'!$BS26</f>
        <v>0.6136810340136829</v>
      </c>
      <c r="P26" s="122">
        <f>'Verdeling Gemeentefonds 2021'!AK26/'Verdeling Gemeentefonds 2021'!$BS26</f>
        <v>7.4087148394324107E-2</v>
      </c>
      <c r="Q26" s="125">
        <f>'Verdeling Gemeentefonds 2021'!AO26/'Verdeling Gemeentefonds 2021'!$BS26</f>
        <v>1.4659341455653452E-2</v>
      </c>
      <c r="R26" s="121">
        <f>'Verdeling Gemeentefonds 2021'!AR26/'Verdeling Gemeentefonds 2021'!$BS26</f>
        <v>2.9910442819788302E-2</v>
      </c>
      <c r="S26" s="121">
        <f>'Verdeling Gemeentefonds 2021'!AU26/'Verdeling Gemeentefonds 2021'!$BS26</f>
        <v>5.3851248970226036E-2</v>
      </c>
      <c r="T26" s="121">
        <f>'Verdeling Gemeentefonds 2021'!AX26/'Verdeling Gemeentefonds 2021'!$BS26</f>
        <v>3.3236938372552302E-2</v>
      </c>
      <c r="U26" s="121">
        <f>'Verdeling Gemeentefonds 2021'!BA26/'Verdeling Gemeentefonds 2021'!$BS26</f>
        <v>5.1064750273766966E-2</v>
      </c>
      <c r="V26" s="119">
        <f>'Verdeling Gemeentefonds 2021'!BB26/'Verdeling Gemeentefonds 2021'!$BS26</f>
        <v>0.18272272189198707</v>
      </c>
      <c r="W26" s="112">
        <f>'Verdeling Gemeentefonds 2021'!BI26/'Verdeling Gemeentefonds 2021'!$BS26</f>
        <v>-1.2411058934702632E-4</v>
      </c>
      <c r="X26" s="120">
        <f>'Verdeling Gemeentefonds 2021'!BF26/'Verdeling Gemeentefonds 2021'!$BS26</f>
        <v>0</v>
      </c>
      <c r="Y26" s="112">
        <f>'Verdeling Gemeentefonds 2021'!BL26/'Verdeling Gemeentefonds 2021'!$BS26</f>
        <v>0</v>
      </c>
      <c r="Z26" s="120">
        <f>'Verdeling Gemeentefonds 2021'!BR26/'Verdeling Gemeentefonds 2021'!$BS26</f>
        <v>2.0868104976564409E-3</v>
      </c>
      <c r="AA26" s="129">
        <f t="shared" si="0"/>
        <v>0.99999998871414475</v>
      </c>
    </row>
    <row r="27" spans="1:27" x14ac:dyDescent="0.25">
      <c r="A27" s="128" t="s">
        <v>405</v>
      </c>
      <c r="B27" s="13" t="s">
        <v>106</v>
      </c>
      <c r="C27" s="112">
        <f>'Verdeling Gemeentefonds 2021'!D27/'Verdeling Gemeentefonds 2021'!$BS27</f>
        <v>0</v>
      </c>
      <c r="D27" s="115">
        <f>'Verdeling Gemeentefonds 2021'!E27/'Verdeling Gemeentefonds 2021'!$BS27</f>
        <v>0</v>
      </c>
      <c r="E27" s="115">
        <f>'Verdeling Gemeentefonds 2021'!F27/'Verdeling Gemeentefonds 2021'!$BS27</f>
        <v>0</v>
      </c>
      <c r="F27" s="115">
        <f>'Verdeling Gemeentefonds 2021'!G27/'Verdeling Gemeentefonds 2021'!$BS27</f>
        <v>0</v>
      </c>
      <c r="G27" s="115">
        <f>'Verdeling Gemeentefonds 2021'!H27/'Verdeling Gemeentefonds 2021'!$BS27</f>
        <v>0</v>
      </c>
      <c r="H27" s="115">
        <f>'Verdeling Gemeentefonds 2021'!I27/'Verdeling Gemeentefonds 2021'!$BS27</f>
        <v>0</v>
      </c>
      <c r="I27" s="119">
        <f>'Verdeling Gemeentefonds 2021'!J27/'Verdeling Gemeentefonds 2021'!$BS27</f>
        <v>0</v>
      </c>
      <c r="J27" s="113">
        <f>'Verdeling Gemeentefonds 2021'!N27/'Verdeling Gemeentefonds 2021'!$BS27</f>
        <v>3.8137507598476013E-2</v>
      </c>
      <c r="K27" s="115">
        <f>'Verdeling Gemeentefonds 2021'!S27/'Verdeling Gemeentefonds 2021'!$BS27</f>
        <v>3.6116831894808639E-2</v>
      </c>
      <c r="L27" s="119">
        <f>'Verdeling Gemeentefonds 2021'!T27/'Verdeling Gemeentefonds 2021'!$BS27</f>
        <v>7.4254339493284652E-2</v>
      </c>
      <c r="M27" s="112">
        <f>'Verdeling Gemeentefonds 2021'!Z27/'Verdeling Gemeentefonds 2021'!$BS27</f>
        <v>0.34663914646344124</v>
      </c>
      <c r="N27" s="115">
        <f>'Verdeling Gemeentefonds 2021'!AE27/'Verdeling Gemeentefonds 2021'!$BS27</f>
        <v>0.33805019072485731</v>
      </c>
      <c r="O27" s="117">
        <f>'Verdeling Gemeentefonds 2021'!AF27/'Verdeling Gemeentefonds 2021'!$BS27</f>
        <v>0.6846893371882985</v>
      </c>
      <c r="P27" s="122">
        <f>'Verdeling Gemeentefonds 2021'!AK27/'Verdeling Gemeentefonds 2021'!$BS27</f>
        <v>9.8055497510684209E-2</v>
      </c>
      <c r="Q27" s="125">
        <f>'Verdeling Gemeentefonds 2021'!AO27/'Verdeling Gemeentefonds 2021'!$BS27</f>
        <v>1.4984304858407075E-2</v>
      </c>
      <c r="R27" s="121">
        <f>'Verdeling Gemeentefonds 2021'!AR27/'Verdeling Gemeentefonds 2021'!$BS27</f>
        <v>2.3709382881616736E-2</v>
      </c>
      <c r="S27" s="121">
        <f>'Verdeling Gemeentefonds 2021'!AU27/'Verdeling Gemeentefonds 2021'!$BS27</f>
        <v>5.498916721411895E-2</v>
      </c>
      <c r="T27" s="121">
        <f>'Verdeling Gemeentefonds 2021'!AX27/'Verdeling Gemeentefonds 2021'!$BS27</f>
        <v>3.2484446347212079E-2</v>
      </c>
      <c r="U27" s="121">
        <f>'Verdeling Gemeentefonds 2021'!BA27/'Verdeling Gemeentefonds 2021'!$BS27</f>
        <v>1.4907301666208338E-2</v>
      </c>
      <c r="V27" s="119">
        <f>'Verdeling Gemeentefonds 2021'!BB27/'Verdeling Gemeentefonds 2021'!$BS27</f>
        <v>0.14107460296756319</v>
      </c>
      <c r="W27" s="112">
        <f>'Verdeling Gemeentefonds 2021'!BI27/'Verdeling Gemeentefonds 2021'!$BS27</f>
        <v>-1.6039690087984177E-4</v>
      </c>
      <c r="X27" s="120">
        <f>'Verdeling Gemeentefonds 2021'!BF27/'Verdeling Gemeentefonds 2021'!$BS27</f>
        <v>0</v>
      </c>
      <c r="Y27" s="112">
        <f>'Verdeling Gemeentefonds 2021'!BL27/'Verdeling Gemeentefonds 2021'!$BS27</f>
        <v>0</v>
      </c>
      <c r="Z27" s="120">
        <f>'Verdeling Gemeentefonds 2021'!BR27/'Verdeling Gemeentefonds 2021'!$BS27</f>
        <v>2.0868109201624672E-3</v>
      </c>
      <c r="AA27" s="129">
        <f t="shared" si="0"/>
        <v>1.0000001911791132</v>
      </c>
    </row>
    <row r="28" spans="1:27" x14ac:dyDescent="0.25">
      <c r="A28" s="128" t="s">
        <v>406</v>
      </c>
      <c r="B28" s="13" t="s">
        <v>107</v>
      </c>
      <c r="C28" s="112">
        <f>'Verdeling Gemeentefonds 2021'!D28/'Verdeling Gemeentefonds 2021'!$BS28</f>
        <v>0</v>
      </c>
      <c r="D28" s="115">
        <f>'Verdeling Gemeentefonds 2021'!E28/'Verdeling Gemeentefonds 2021'!$BS28</f>
        <v>0</v>
      </c>
      <c r="E28" s="115">
        <f>'Verdeling Gemeentefonds 2021'!F28/'Verdeling Gemeentefonds 2021'!$BS28</f>
        <v>0</v>
      </c>
      <c r="F28" s="115">
        <f>'Verdeling Gemeentefonds 2021'!G28/'Verdeling Gemeentefonds 2021'!$BS28</f>
        <v>0</v>
      </c>
      <c r="G28" s="115">
        <f>'Verdeling Gemeentefonds 2021'!H28/'Verdeling Gemeentefonds 2021'!$BS28</f>
        <v>0</v>
      </c>
      <c r="H28" s="115">
        <f>'Verdeling Gemeentefonds 2021'!I28/'Verdeling Gemeentefonds 2021'!$BS28</f>
        <v>0</v>
      </c>
      <c r="I28" s="119">
        <f>'Verdeling Gemeentefonds 2021'!J28/'Verdeling Gemeentefonds 2021'!$BS28</f>
        <v>0</v>
      </c>
      <c r="J28" s="113">
        <f>'Verdeling Gemeentefonds 2021'!N28/'Verdeling Gemeentefonds 2021'!$BS28</f>
        <v>4.2226092887781515E-2</v>
      </c>
      <c r="K28" s="115">
        <f>'Verdeling Gemeentefonds 2021'!S28/'Verdeling Gemeentefonds 2021'!$BS28</f>
        <v>0</v>
      </c>
      <c r="L28" s="119">
        <f>'Verdeling Gemeentefonds 2021'!T28/'Verdeling Gemeentefonds 2021'!$BS28</f>
        <v>4.2226092887781515E-2</v>
      </c>
      <c r="M28" s="112">
        <f>'Verdeling Gemeentefonds 2021'!Z28/'Verdeling Gemeentefonds 2021'!$BS28</f>
        <v>0.27533975921179643</v>
      </c>
      <c r="N28" s="115">
        <f>'Verdeling Gemeentefonds 2021'!AE28/'Verdeling Gemeentefonds 2021'!$BS28</f>
        <v>0.2105945720608369</v>
      </c>
      <c r="O28" s="117">
        <f>'Verdeling Gemeentefonds 2021'!AF28/'Verdeling Gemeentefonds 2021'!$BS28</f>
        <v>0.48593433127263336</v>
      </c>
      <c r="P28" s="122">
        <f>'Verdeling Gemeentefonds 2021'!AK28/'Verdeling Gemeentefonds 2021'!$BS28</f>
        <v>0.32981909712934476</v>
      </c>
      <c r="Q28" s="125">
        <f>'Verdeling Gemeentefonds 2021'!AO28/'Verdeling Gemeentefonds 2021'!$BS28</f>
        <v>1.3175910675535337E-2</v>
      </c>
      <c r="R28" s="121">
        <f>'Verdeling Gemeentefonds 2021'!AR28/'Verdeling Gemeentefonds 2021'!$BS28</f>
        <v>2.8550848694405245E-2</v>
      </c>
      <c r="S28" s="121">
        <f>'Verdeling Gemeentefonds 2021'!AU28/'Verdeling Gemeentefonds 2021'!$BS28</f>
        <v>4.6090932983291415E-2</v>
      </c>
      <c r="T28" s="121">
        <f>'Verdeling Gemeentefonds 2021'!AX28/'Verdeling Gemeentefonds 2021'!$BS28</f>
        <v>2.728800925378241E-2</v>
      </c>
      <c r="U28" s="121">
        <f>'Verdeling Gemeentefonds 2021'!BA28/'Verdeling Gemeentefonds 2021'!$BS28</f>
        <v>2.5023134149028511E-2</v>
      </c>
      <c r="V28" s="119">
        <f>'Verdeling Gemeentefonds 2021'!BB28/'Verdeling Gemeentefonds 2021'!$BS28</f>
        <v>0.14012883575604296</v>
      </c>
      <c r="W28" s="112">
        <f>'Verdeling Gemeentefonds 2021'!BI28/'Verdeling Gemeentefonds 2021'!$BS28</f>
        <v>-1.9504929648355337E-4</v>
      </c>
      <c r="X28" s="120">
        <f>'Verdeling Gemeentefonds 2021'!BF28/'Verdeling Gemeentefonds 2021'!$BS28</f>
        <v>0</v>
      </c>
      <c r="Y28" s="112">
        <f>'Verdeling Gemeentefonds 2021'!BL28/'Verdeling Gemeentefonds 2021'!$BS28</f>
        <v>0</v>
      </c>
      <c r="Z28" s="120">
        <f>'Verdeling Gemeentefonds 2021'!BR28/'Verdeling Gemeentefonds 2021'!$BS28</f>
        <v>2.0868107685321816E-3</v>
      </c>
      <c r="AA28" s="129">
        <f t="shared" si="0"/>
        <v>1.0000001185178513</v>
      </c>
    </row>
    <row r="29" spans="1:27" x14ac:dyDescent="0.25">
      <c r="A29" s="128" t="s">
        <v>555</v>
      </c>
      <c r="B29" s="13" t="s">
        <v>258</v>
      </c>
      <c r="C29" s="112">
        <f>'Verdeling Gemeentefonds 2021'!D29/'Verdeling Gemeentefonds 2021'!$BS29</f>
        <v>0</v>
      </c>
      <c r="D29" s="115">
        <f>'Verdeling Gemeentefonds 2021'!E29/'Verdeling Gemeentefonds 2021'!$BS29</f>
        <v>0</v>
      </c>
      <c r="E29" s="115">
        <f>'Verdeling Gemeentefonds 2021'!F29/'Verdeling Gemeentefonds 2021'!$BS29</f>
        <v>0</v>
      </c>
      <c r="F29" s="115">
        <f>'Verdeling Gemeentefonds 2021'!G29/'Verdeling Gemeentefonds 2021'!$BS29</f>
        <v>0</v>
      </c>
      <c r="G29" s="115">
        <f>'Verdeling Gemeentefonds 2021'!H29/'Verdeling Gemeentefonds 2021'!$BS29</f>
        <v>0</v>
      </c>
      <c r="H29" s="115">
        <f>'Verdeling Gemeentefonds 2021'!I29/'Verdeling Gemeentefonds 2021'!$BS29</f>
        <v>0</v>
      </c>
      <c r="I29" s="119">
        <f>'Verdeling Gemeentefonds 2021'!J29/'Verdeling Gemeentefonds 2021'!$BS29</f>
        <v>0</v>
      </c>
      <c r="J29" s="113">
        <f>'Verdeling Gemeentefonds 2021'!N29/'Verdeling Gemeentefonds 2021'!$BS29</f>
        <v>5.0692213225577945E-2</v>
      </c>
      <c r="K29" s="115">
        <f>'Verdeling Gemeentefonds 2021'!S29/'Verdeling Gemeentefonds 2021'!$BS29</f>
        <v>3.6675176758717024E-2</v>
      </c>
      <c r="L29" s="119">
        <f>'Verdeling Gemeentefonds 2021'!T29/'Verdeling Gemeentefonds 2021'!$BS29</f>
        <v>8.7367389984294969E-2</v>
      </c>
      <c r="M29" s="112">
        <f>'Verdeling Gemeentefonds 2021'!Z29/'Verdeling Gemeentefonds 2021'!$BS29</f>
        <v>0.39029010170104411</v>
      </c>
      <c r="N29" s="115">
        <f>'Verdeling Gemeentefonds 2021'!AE29/'Verdeling Gemeentefonds 2021'!$BS29</f>
        <v>0.21719262568792494</v>
      </c>
      <c r="O29" s="117">
        <f>'Verdeling Gemeentefonds 2021'!AF29/'Verdeling Gemeentefonds 2021'!$BS29</f>
        <v>0.60748272738896902</v>
      </c>
      <c r="P29" s="122">
        <f>'Verdeling Gemeentefonds 2021'!AK29/'Verdeling Gemeentefonds 2021'!$BS29</f>
        <v>7.2984434922954464E-2</v>
      </c>
      <c r="Q29" s="125">
        <f>'Verdeling Gemeentefonds 2021'!AO29/'Verdeling Gemeentefonds 2021'!$BS29</f>
        <v>1.75325184978865E-2</v>
      </c>
      <c r="R29" s="121">
        <f>'Verdeling Gemeentefonds 2021'!AR29/'Verdeling Gemeentefonds 2021'!$BS29</f>
        <v>5.5447683909633158E-2</v>
      </c>
      <c r="S29" s="121">
        <f>'Verdeling Gemeentefonds 2021'!AU29/'Verdeling Gemeentefonds 2021'!$BS29</f>
        <v>7.0020292419420288E-2</v>
      </c>
      <c r="T29" s="121">
        <f>'Verdeling Gemeentefonds 2021'!AX29/'Verdeling Gemeentefonds 2021'!$BS29</f>
        <v>4.9404513396651743E-2</v>
      </c>
      <c r="U29" s="121">
        <f>'Verdeling Gemeentefonds 2021'!BA29/'Verdeling Gemeentefonds 2021'!$BS29</f>
        <v>3.7788344036708645E-2</v>
      </c>
      <c r="V29" s="119">
        <f>'Verdeling Gemeentefonds 2021'!BB29/'Verdeling Gemeentefonds 2021'!$BS29</f>
        <v>0.23019335226030033</v>
      </c>
      <c r="W29" s="112">
        <f>'Verdeling Gemeentefonds 2021'!BI29/'Verdeling Gemeentefonds 2021'!$BS29</f>
        <v>-1.1473920718420481E-4</v>
      </c>
      <c r="X29" s="120">
        <f>'Verdeling Gemeentefonds 2021'!BF29/'Verdeling Gemeentefonds 2021'!$BS29</f>
        <v>0</v>
      </c>
      <c r="Y29" s="112">
        <f>'Verdeling Gemeentefonds 2021'!BL29/'Verdeling Gemeentefonds 2021'!$BS29</f>
        <v>0</v>
      </c>
      <c r="Z29" s="120">
        <f>'Verdeling Gemeentefonds 2021'!BR29/'Verdeling Gemeentefonds 2021'!$BS29</f>
        <v>2.0868104707489786E-3</v>
      </c>
      <c r="AA29" s="129">
        <f t="shared" si="0"/>
        <v>0.9999999758200836</v>
      </c>
    </row>
    <row r="30" spans="1:27" x14ac:dyDescent="0.25">
      <c r="A30" s="128" t="s">
        <v>331</v>
      </c>
      <c r="B30" s="13" t="s">
        <v>32</v>
      </c>
      <c r="C30" s="112">
        <f>'Verdeling Gemeentefonds 2021'!D30/'Verdeling Gemeentefonds 2021'!$BS30</f>
        <v>0</v>
      </c>
      <c r="D30" s="115">
        <f>'Verdeling Gemeentefonds 2021'!E30/'Verdeling Gemeentefonds 2021'!$BS30</f>
        <v>0</v>
      </c>
      <c r="E30" s="115">
        <f>'Verdeling Gemeentefonds 2021'!F30/'Verdeling Gemeentefonds 2021'!$BS30</f>
        <v>0</v>
      </c>
      <c r="F30" s="115">
        <f>'Verdeling Gemeentefonds 2021'!G30/'Verdeling Gemeentefonds 2021'!$BS30</f>
        <v>0</v>
      </c>
      <c r="G30" s="115">
        <f>'Verdeling Gemeentefonds 2021'!H30/'Verdeling Gemeentefonds 2021'!$BS30</f>
        <v>0</v>
      </c>
      <c r="H30" s="115">
        <f>'Verdeling Gemeentefonds 2021'!I30/'Verdeling Gemeentefonds 2021'!$BS30</f>
        <v>0</v>
      </c>
      <c r="I30" s="119">
        <f>'Verdeling Gemeentefonds 2021'!J30/'Verdeling Gemeentefonds 2021'!$BS30</f>
        <v>0</v>
      </c>
      <c r="J30" s="113">
        <f>'Verdeling Gemeentefonds 2021'!N30/'Verdeling Gemeentefonds 2021'!$BS30</f>
        <v>4.1691989889687885E-2</v>
      </c>
      <c r="K30" s="115">
        <f>'Verdeling Gemeentefonds 2021'!S30/'Verdeling Gemeentefonds 2021'!$BS30</f>
        <v>4.998286352410438E-2</v>
      </c>
      <c r="L30" s="119">
        <f>'Verdeling Gemeentefonds 2021'!T30/'Verdeling Gemeentefonds 2021'!$BS30</f>
        <v>9.1674853413792265E-2</v>
      </c>
      <c r="M30" s="112">
        <f>'Verdeling Gemeentefonds 2021'!Z30/'Verdeling Gemeentefonds 2021'!$BS30</f>
        <v>0.33681821362295478</v>
      </c>
      <c r="N30" s="115">
        <f>'Verdeling Gemeentefonds 2021'!AE30/'Verdeling Gemeentefonds 2021'!$BS30</f>
        <v>0.28976529638768156</v>
      </c>
      <c r="O30" s="117">
        <f>'Verdeling Gemeentefonds 2021'!AF30/'Verdeling Gemeentefonds 2021'!$BS30</f>
        <v>0.62658351001063639</v>
      </c>
      <c r="P30" s="122">
        <f>'Verdeling Gemeentefonds 2021'!AK30/'Verdeling Gemeentefonds 2021'!$BS30</f>
        <v>0.1175042370356794</v>
      </c>
      <c r="Q30" s="125">
        <f>'Verdeling Gemeentefonds 2021'!AO30/'Verdeling Gemeentefonds 2021'!$BS30</f>
        <v>1.7163410658450607E-2</v>
      </c>
      <c r="R30" s="121">
        <f>'Verdeling Gemeentefonds 2021'!AR30/'Verdeling Gemeentefonds 2021'!$BS30</f>
        <v>2.3836400947230309E-2</v>
      </c>
      <c r="S30" s="121">
        <f>'Verdeling Gemeentefonds 2021'!AU30/'Verdeling Gemeentefonds 2021'!$BS30</f>
        <v>5.6964117642142043E-2</v>
      </c>
      <c r="T30" s="121">
        <f>'Verdeling Gemeentefonds 2021'!AX30/'Verdeling Gemeentefonds 2021'!$BS30</f>
        <v>4.0179883610475198E-2</v>
      </c>
      <c r="U30" s="121">
        <f>'Verdeling Gemeentefonds 2021'!BA30/'Verdeling Gemeentefonds 2021'!$BS30</f>
        <v>2.4183833496830134E-2</v>
      </c>
      <c r="V30" s="119">
        <f>'Verdeling Gemeentefonds 2021'!BB30/'Verdeling Gemeentefonds 2021'!$BS30</f>
        <v>0.16232764635512831</v>
      </c>
      <c r="W30" s="112">
        <f>'Verdeling Gemeentefonds 2021'!BI30/'Verdeling Gemeentefonds 2021'!$BS30</f>
        <v>-1.7720864887777244E-4</v>
      </c>
      <c r="X30" s="120">
        <f>'Verdeling Gemeentefonds 2021'!BF30/'Verdeling Gemeentefonds 2021'!$BS30</f>
        <v>0</v>
      </c>
      <c r="Y30" s="112">
        <f>'Verdeling Gemeentefonds 2021'!BL30/'Verdeling Gemeentefonds 2021'!$BS30</f>
        <v>0</v>
      </c>
      <c r="Z30" s="120">
        <f>'Verdeling Gemeentefonds 2021'!BR30/'Verdeling Gemeentefonds 2021'!$BS30</f>
        <v>2.0868102047871943E-3</v>
      </c>
      <c r="AA30" s="129">
        <f t="shared" si="0"/>
        <v>0.99999984837114575</v>
      </c>
    </row>
    <row r="31" spans="1:27" x14ac:dyDescent="0.25">
      <c r="A31" s="128" t="s">
        <v>508</v>
      </c>
      <c r="B31" s="13" t="s">
        <v>209</v>
      </c>
      <c r="C31" s="112">
        <f>'Verdeling Gemeentefonds 2021'!D31/'Verdeling Gemeentefonds 2021'!$BS31</f>
        <v>0</v>
      </c>
      <c r="D31" s="115">
        <f>'Verdeling Gemeentefonds 2021'!E31/'Verdeling Gemeentefonds 2021'!$BS31</f>
        <v>0</v>
      </c>
      <c r="E31" s="115">
        <f>'Verdeling Gemeentefonds 2021'!F31/'Verdeling Gemeentefonds 2021'!$BS31</f>
        <v>0</v>
      </c>
      <c r="F31" s="115">
        <f>'Verdeling Gemeentefonds 2021'!G31/'Verdeling Gemeentefonds 2021'!$BS31</f>
        <v>0</v>
      </c>
      <c r="G31" s="115">
        <f>'Verdeling Gemeentefonds 2021'!H31/'Verdeling Gemeentefonds 2021'!$BS31</f>
        <v>0</v>
      </c>
      <c r="H31" s="115">
        <f>'Verdeling Gemeentefonds 2021'!I31/'Verdeling Gemeentefonds 2021'!$BS31</f>
        <v>0</v>
      </c>
      <c r="I31" s="119">
        <f>'Verdeling Gemeentefonds 2021'!J31/'Verdeling Gemeentefonds 2021'!$BS31</f>
        <v>0</v>
      </c>
      <c r="J31" s="113">
        <f>'Verdeling Gemeentefonds 2021'!N31/'Verdeling Gemeentefonds 2021'!$BS31</f>
        <v>3.3689255408242025E-2</v>
      </c>
      <c r="K31" s="115">
        <f>'Verdeling Gemeentefonds 2021'!S31/'Verdeling Gemeentefonds 2021'!$BS31</f>
        <v>5.1377691238418902E-3</v>
      </c>
      <c r="L31" s="119">
        <f>'Verdeling Gemeentefonds 2021'!T31/'Verdeling Gemeentefonds 2021'!$BS31</f>
        <v>3.8827024532083913E-2</v>
      </c>
      <c r="M31" s="112">
        <f>'Verdeling Gemeentefonds 2021'!Z31/'Verdeling Gemeentefonds 2021'!$BS31</f>
        <v>0.33818040991239973</v>
      </c>
      <c r="N31" s="115">
        <f>'Verdeling Gemeentefonds 2021'!AE31/'Verdeling Gemeentefonds 2021'!$BS31</f>
        <v>0.25835875225641802</v>
      </c>
      <c r="O31" s="117">
        <f>'Verdeling Gemeentefonds 2021'!AF31/'Verdeling Gemeentefonds 2021'!$BS31</f>
        <v>0.59653916216881775</v>
      </c>
      <c r="P31" s="122">
        <f>'Verdeling Gemeentefonds 2021'!AK31/'Verdeling Gemeentefonds 2021'!$BS31</f>
        <v>0.14896094529261217</v>
      </c>
      <c r="Q31" s="125">
        <f>'Verdeling Gemeentefonds 2021'!AO31/'Verdeling Gemeentefonds 2021'!$BS31</f>
        <v>1.730816073921241E-2</v>
      </c>
      <c r="R31" s="121">
        <f>'Verdeling Gemeentefonds 2021'!AR31/'Verdeling Gemeentefonds 2021'!$BS31</f>
        <v>4.3969427898249751E-2</v>
      </c>
      <c r="S31" s="121">
        <f>'Verdeling Gemeentefonds 2021'!AU31/'Verdeling Gemeentefonds 2021'!$BS31</f>
        <v>7.0323171990207434E-2</v>
      </c>
      <c r="T31" s="121">
        <f>'Verdeling Gemeentefonds 2021'!AX31/'Verdeling Gemeentefonds 2021'!$BS31</f>
        <v>5.2841731402167517E-2</v>
      </c>
      <c r="U31" s="121">
        <f>'Verdeling Gemeentefonds 2021'!BA31/'Verdeling Gemeentefonds 2021'!$BS31</f>
        <v>2.9321332934768875E-2</v>
      </c>
      <c r="V31" s="119">
        <f>'Verdeling Gemeentefonds 2021'!BB31/'Verdeling Gemeentefonds 2021'!$BS31</f>
        <v>0.213763824964606</v>
      </c>
      <c r="W31" s="112">
        <f>'Verdeling Gemeentefonds 2021'!BI31/'Verdeling Gemeentefonds 2021'!$BS31</f>
        <v>-1.7788233811656166E-4</v>
      </c>
      <c r="X31" s="120">
        <f>'Verdeling Gemeentefonds 2021'!BF31/'Verdeling Gemeentefonds 2021'!$BS31</f>
        <v>0</v>
      </c>
      <c r="Y31" s="112">
        <f>'Verdeling Gemeentefonds 2021'!BL31/'Verdeling Gemeentefonds 2021'!$BS31</f>
        <v>0</v>
      </c>
      <c r="Z31" s="120">
        <f>'Verdeling Gemeentefonds 2021'!BR31/'Verdeling Gemeentefonds 2021'!$BS31</f>
        <v>2.0868102810181225E-3</v>
      </c>
      <c r="AA31" s="129">
        <f t="shared" si="0"/>
        <v>0.99999988490102132</v>
      </c>
    </row>
    <row r="32" spans="1:27" x14ac:dyDescent="0.25">
      <c r="A32" s="128" t="s">
        <v>407</v>
      </c>
      <c r="B32" s="13" t="s">
        <v>108</v>
      </c>
      <c r="C32" s="112">
        <f>'Verdeling Gemeentefonds 2021'!D32/'Verdeling Gemeentefonds 2021'!$BS32</f>
        <v>0</v>
      </c>
      <c r="D32" s="115">
        <f>'Verdeling Gemeentefonds 2021'!E32/'Verdeling Gemeentefonds 2021'!$BS32</f>
        <v>0</v>
      </c>
      <c r="E32" s="115">
        <f>'Verdeling Gemeentefonds 2021'!F32/'Verdeling Gemeentefonds 2021'!$BS32</f>
        <v>0</v>
      </c>
      <c r="F32" s="115">
        <f>'Verdeling Gemeentefonds 2021'!G32/'Verdeling Gemeentefonds 2021'!$BS32</f>
        <v>0</v>
      </c>
      <c r="G32" s="115">
        <f>'Verdeling Gemeentefonds 2021'!H32/'Verdeling Gemeentefonds 2021'!$BS32</f>
        <v>0</v>
      </c>
      <c r="H32" s="115">
        <f>'Verdeling Gemeentefonds 2021'!I32/'Verdeling Gemeentefonds 2021'!$BS32</f>
        <v>0</v>
      </c>
      <c r="I32" s="119">
        <f>'Verdeling Gemeentefonds 2021'!J32/'Verdeling Gemeentefonds 2021'!$BS32</f>
        <v>0</v>
      </c>
      <c r="J32" s="113">
        <f>'Verdeling Gemeentefonds 2021'!N32/'Verdeling Gemeentefonds 2021'!$BS32</f>
        <v>4.8599515782479702E-2</v>
      </c>
      <c r="K32" s="115">
        <f>'Verdeling Gemeentefonds 2021'!S32/'Verdeling Gemeentefonds 2021'!$BS32</f>
        <v>0</v>
      </c>
      <c r="L32" s="119">
        <f>'Verdeling Gemeentefonds 2021'!T32/'Verdeling Gemeentefonds 2021'!$BS32</f>
        <v>4.8599515782479702E-2</v>
      </c>
      <c r="M32" s="112">
        <f>'Verdeling Gemeentefonds 2021'!Z32/'Verdeling Gemeentefonds 2021'!$BS32</f>
        <v>0.31349173474231656</v>
      </c>
      <c r="N32" s="115">
        <f>'Verdeling Gemeentefonds 2021'!AE32/'Verdeling Gemeentefonds 2021'!$BS32</f>
        <v>0.2344998872948503</v>
      </c>
      <c r="O32" s="117">
        <f>'Verdeling Gemeentefonds 2021'!AF32/'Verdeling Gemeentefonds 2021'!$BS32</f>
        <v>0.54799162203716689</v>
      </c>
      <c r="P32" s="122">
        <f>'Verdeling Gemeentefonds 2021'!AK32/'Verdeling Gemeentefonds 2021'!$BS32</f>
        <v>0.24517376948692479</v>
      </c>
      <c r="Q32" s="125">
        <f>'Verdeling Gemeentefonds 2021'!AO32/'Verdeling Gemeentefonds 2021'!$BS32</f>
        <v>1.2241403588459271E-2</v>
      </c>
      <c r="R32" s="121">
        <f>'Verdeling Gemeentefonds 2021'!AR32/'Verdeling Gemeentefonds 2021'!$BS32</f>
        <v>2.5281623411261552E-2</v>
      </c>
      <c r="S32" s="121">
        <f>'Verdeling Gemeentefonds 2021'!AU32/'Verdeling Gemeentefonds 2021'!$BS32</f>
        <v>4.1055149286210478E-2</v>
      </c>
      <c r="T32" s="121">
        <f>'Verdeling Gemeentefonds 2021'!AX32/'Verdeling Gemeentefonds 2021'!$BS32</f>
        <v>3.5415110811683533E-2</v>
      </c>
      <c r="U32" s="121">
        <f>'Verdeling Gemeentefonds 2021'!BA32/'Verdeling Gemeentefonds 2021'!$BS32</f>
        <v>4.2320119335348121E-2</v>
      </c>
      <c r="V32" s="119">
        <f>'Verdeling Gemeentefonds 2021'!BB32/'Verdeling Gemeentefonds 2021'!$BS32</f>
        <v>0.15631340643296296</v>
      </c>
      <c r="W32" s="112">
        <f>'Verdeling Gemeentefonds 2021'!BI32/'Verdeling Gemeentefonds 2021'!$BS32</f>
        <v>-1.6517751463630175E-4</v>
      </c>
      <c r="X32" s="120">
        <f>'Verdeling Gemeentefonds 2021'!BF32/'Verdeling Gemeentefonds 2021'!$BS32</f>
        <v>0</v>
      </c>
      <c r="Y32" s="112">
        <f>'Verdeling Gemeentefonds 2021'!BL32/'Verdeling Gemeentefonds 2021'!$BS32</f>
        <v>0</v>
      </c>
      <c r="Z32" s="120">
        <f>'Verdeling Gemeentefonds 2021'!BR32/'Verdeling Gemeentefonds 2021'!$BS32</f>
        <v>2.0868104098447022E-3</v>
      </c>
      <c r="AA32" s="129">
        <f t="shared" si="0"/>
        <v>0.99999994663474279</v>
      </c>
    </row>
    <row r="33" spans="1:27" x14ac:dyDescent="0.25">
      <c r="A33" s="128" t="s">
        <v>371</v>
      </c>
      <c r="B33" s="13" t="s">
        <v>72</v>
      </c>
      <c r="C33" s="112">
        <f>'Verdeling Gemeentefonds 2021'!D33/'Verdeling Gemeentefonds 2021'!$BS33</f>
        <v>0</v>
      </c>
      <c r="D33" s="115">
        <f>'Verdeling Gemeentefonds 2021'!E33/'Verdeling Gemeentefonds 2021'!$BS33</f>
        <v>0</v>
      </c>
      <c r="E33" s="115">
        <f>'Verdeling Gemeentefonds 2021'!F33/'Verdeling Gemeentefonds 2021'!$BS33</f>
        <v>0</v>
      </c>
      <c r="F33" s="115">
        <f>'Verdeling Gemeentefonds 2021'!G33/'Verdeling Gemeentefonds 2021'!$BS33</f>
        <v>0</v>
      </c>
      <c r="G33" s="115">
        <f>'Verdeling Gemeentefonds 2021'!H33/'Verdeling Gemeentefonds 2021'!$BS33</f>
        <v>0</v>
      </c>
      <c r="H33" s="115">
        <f>'Verdeling Gemeentefonds 2021'!I33/'Verdeling Gemeentefonds 2021'!$BS33</f>
        <v>0</v>
      </c>
      <c r="I33" s="119">
        <f>'Verdeling Gemeentefonds 2021'!J33/'Verdeling Gemeentefonds 2021'!$BS33</f>
        <v>0</v>
      </c>
      <c r="J33" s="113">
        <f>'Verdeling Gemeentefonds 2021'!N33/'Verdeling Gemeentefonds 2021'!$BS33</f>
        <v>3.0232057322997438E-2</v>
      </c>
      <c r="K33" s="115">
        <f>'Verdeling Gemeentefonds 2021'!S33/'Verdeling Gemeentefonds 2021'!$BS33</f>
        <v>0</v>
      </c>
      <c r="L33" s="119">
        <f>'Verdeling Gemeentefonds 2021'!T33/'Verdeling Gemeentefonds 2021'!$BS33</f>
        <v>3.0232057322997438E-2</v>
      </c>
      <c r="M33" s="112">
        <f>'Verdeling Gemeentefonds 2021'!Z33/'Verdeling Gemeentefonds 2021'!$BS33</f>
        <v>0.22678961152002242</v>
      </c>
      <c r="N33" s="115">
        <f>'Verdeling Gemeentefonds 2021'!AE33/'Verdeling Gemeentefonds 2021'!$BS33</f>
        <v>0.2136102340943265</v>
      </c>
      <c r="O33" s="117">
        <f>'Verdeling Gemeentefonds 2021'!AF33/'Verdeling Gemeentefonds 2021'!$BS33</f>
        <v>0.44039984561434897</v>
      </c>
      <c r="P33" s="122">
        <f>'Verdeling Gemeentefonds 2021'!AK33/'Verdeling Gemeentefonds 2021'!$BS33</f>
        <v>0.45276852366183762</v>
      </c>
      <c r="Q33" s="125">
        <f>'Verdeling Gemeentefonds 2021'!AO33/'Verdeling Gemeentefonds 2021'!$BS33</f>
        <v>7.4788259604751037E-3</v>
      </c>
      <c r="R33" s="121">
        <f>'Verdeling Gemeentefonds 2021'!AR33/'Verdeling Gemeentefonds 2021'!$BS33</f>
        <v>9.4162055054447611E-3</v>
      </c>
      <c r="S33" s="121">
        <f>'Verdeling Gemeentefonds 2021'!AU33/'Verdeling Gemeentefonds 2021'!$BS33</f>
        <v>3.6591947588836937E-2</v>
      </c>
      <c r="T33" s="121">
        <f>'Verdeling Gemeentefonds 2021'!AX33/'Verdeling Gemeentefonds 2021'!$BS33</f>
        <v>1.4507737391649327E-2</v>
      </c>
      <c r="U33" s="121">
        <f>'Verdeling Gemeentefonds 2021'!BA33/'Verdeling Gemeentefonds 2021'!$BS33</f>
        <v>6.7277840975812214E-3</v>
      </c>
      <c r="V33" s="119">
        <f>'Verdeling Gemeentefonds 2021'!BB33/'Verdeling Gemeentefonds 2021'!$BS33</f>
        <v>7.4722500543987339E-2</v>
      </c>
      <c r="W33" s="112">
        <f>'Verdeling Gemeentefonds 2021'!BI33/'Verdeling Gemeentefonds 2021'!$BS33</f>
        <v>-2.0971839837644914E-4</v>
      </c>
      <c r="X33" s="120">
        <f>'Verdeling Gemeentefonds 2021'!BF33/'Verdeling Gemeentefonds 2021'!$BS33</f>
        <v>0</v>
      </c>
      <c r="Y33" s="112">
        <f>'Verdeling Gemeentefonds 2021'!BL33/'Verdeling Gemeentefonds 2021'!$BS33</f>
        <v>0</v>
      </c>
      <c r="Z33" s="120">
        <f>'Verdeling Gemeentefonds 2021'!BR33/'Verdeling Gemeentefonds 2021'!$BS33</f>
        <v>2.0868105614964545E-3</v>
      </c>
      <c r="AA33" s="129">
        <f t="shared" si="0"/>
        <v>1.0000000193062912</v>
      </c>
    </row>
    <row r="34" spans="1:27" x14ac:dyDescent="0.25">
      <c r="A34" s="128" t="s">
        <v>547</v>
      </c>
      <c r="B34" s="13" t="s">
        <v>250</v>
      </c>
      <c r="C34" s="112">
        <f>'Verdeling Gemeentefonds 2021'!D34/'Verdeling Gemeentefonds 2021'!$BS34</f>
        <v>0</v>
      </c>
      <c r="D34" s="115">
        <f>'Verdeling Gemeentefonds 2021'!E34/'Verdeling Gemeentefonds 2021'!$BS34</f>
        <v>0</v>
      </c>
      <c r="E34" s="115">
        <f>'Verdeling Gemeentefonds 2021'!F34/'Verdeling Gemeentefonds 2021'!$BS34</f>
        <v>0</v>
      </c>
      <c r="F34" s="115">
        <f>'Verdeling Gemeentefonds 2021'!G34/'Verdeling Gemeentefonds 2021'!$BS34</f>
        <v>0</v>
      </c>
      <c r="G34" s="115">
        <f>'Verdeling Gemeentefonds 2021'!H34/'Verdeling Gemeentefonds 2021'!$BS34</f>
        <v>0</v>
      </c>
      <c r="H34" s="115">
        <f>'Verdeling Gemeentefonds 2021'!I34/'Verdeling Gemeentefonds 2021'!$BS34</f>
        <v>0</v>
      </c>
      <c r="I34" s="119">
        <f>'Verdeling Gemeentefonds 2021'!J34/'Verdeling Gemeentefonds 2021'!$BS34</f>
        <v>0</v>
      </c>
      <c r="J34" s="113">
        <f>'Verdeling Gemeentefonds 2021'!N34/'Verdeling Gemeentefonds 2021'!$BS34</f>
        <v>9.4288901411897205E-2</v>
      </c>
      <c r="K34" s="115">
        <f>'Verdeling Gemeentefonds 2021'!S34/'Verdeling Gemeentefonds 2021'!$BS34</f>
        <v>5.8876718996286291E-2</v>
      </c>
      <c r="L34" s="119">
        <f>'Verdeling Gemeentefonds 2021'!T34/'Verdeling Gemeentefonds 2021'!$BS34</f>
        <v>0.15316562040818349</v>
      </c>
      <c r="M34" s="112">
        <f>'Verdeling Gemeentefonds 2021'!Z34/'Verdeling Gemeentefonds 2021'!$BS34</f>
        <v>0.31661912277505155</v>
      </c>
      <c r="N34" s="115">
        <f>'Verdeling Gemeentefonds 2021'!AE34/'Verdeling Gemeentefonds 2021'!$BS34</f>
        <v>0.10366777905393451</v>
      </c>
      <c r="O34" s="117">
        <f>'Verdeling Gemeentefonds 2021'!AF34/'Verdeling Gemeentefonds 2021'!$BS34</f>
        <v>0.42028690182898609</v>
      </c>
      <c r="P34" s="122">
        <f>'Verdeling Gemeentefonds 2021'!AK34/'Verdeling Gemeentefonds 2021'!$BS34</f>
        <v>0.15587894310495906</v>
      </c>
      <c r="Q34" s="125">
        <f>'Verdeling Gemeentefonds 2021'!AO34/'Verdeling Gemeentefonds 2021'!$BS34</f>
        <v>1.5846979917647611E-2</v>
      </c>
      <c r="R34" s="121">
        <f>'Verdeling Gemeentefonds 2021'!AR34/'Verdeling Gemeentefonds 2021'!$BS34</f>
        <v>5.8031488887845054E-2</v>
      </c>
      <c r="S34" s="121">
        <f>'Verdeling Gemeentefonds 2021'!AU34/'Verdeling Gemeentefonds 2021'!$BS34</f>
        <v>6.3036422461831207E-2</v>
      </c>
      <c r="T34" s="121">
        <f>'Verdeling Gemeentefonds 2021'!AX34/'Verdeling Gemeentefonds 2021'!$BS34</f>
        <v>7.3766891377697763E-2</v>
      </c>
      <c r="U34" s="121">
        <f>'Verdeling Gemeentefonds 2021'!BA34/'Verdeling Gemeentefonds 2021'!$BS34</f>
        <v>5.8004204840611001E-2</v>
      </c>
      <c r="V34" s="119">
        <f>'Verdeling Gemeentefonds 2021'!BB34/'Verdeling Gemeentefonds 2021'!$BS34</f>
        <v>0.26868598748563266</v>
      </c>
      <c r="W34" s="112">
        <f>'Verdeling Gemeentefonds 2021'!BI34/'Verdeling Gemeentefonds 2021'!$BS34</f>
        <v>-1.0428289075765697E-4</v>
      </c>
      <c r="X34" s="120">
        <f>'Verdeling Gemeentefonds 2021'!BF34/'Verdeling Gemeentefonds 2021'!$BS34</f>
        <v>0</v>
      </c>
      <c r="Y34" s="112">
        <f>'Verdeling Gemeentefonds 2021'!BL34/'Verdeling Gemeentefonds 2021'!$BS34</f>
        <v>0</v>
      </c>
      <c r="Z34" s="120">
        <f>'Verdeling Gemeentefonds 2021'!BR34/'Verdeling Gemeentefonds 2021'!$BS34</f>
        <v>2.0868104803425948E-3</v>
      </c>
      <c r="AA34" s="129">
        <f t="shared" si="0"/>
        <v>0.99999998041734628</v>
      </c>
    </row>
    <row r="35" spans="1:27" x14ac:dyDescent="0.25">
      <c r="A35" s="128" t="s">
        <v>408</v>
      </c>
      <c r="B35" s="13" t="s">
        <v>109</v>
      </c>
      <c r="C35" s="112">
        <f>'Verdeling Gemeentefonds 2021'!D35/'Verdeling Gemeentefonds 2021'!$BS35</f>
        <v>0</v>
      </c>
      <c r="D35" s="115">
        <f>'Verdeling Gemeentefonds 2021'!E35/'Verdeling Gemeentefonds 2021'!$BS35</f>
        <v>0</v>
      </c>
      <c r="E35" s="115">
        <f>'Verdeling Gemeentefonds 2021'!F35/'Verdeling Gemeentefonds 2021'!$BS35</f>
        <v>0</v>
      </c>
      <c r="F35" s="115">
        <f>'Verdeling Gemeentefonds 2021'!G35/'Verdeling Gemeentefonds 2021'!$BS35</f>
        <v>0</v>
      </c>
      <c r="G35" s="115">
        <f>'Verdeling Gemeentefonds 2021'!H35/'Verdeling Gemeentefonds 2021'!$BS35</f>
        <v>0</v>
      </c>
      <c r="H35" s="115">
        <f>'Verdeling Gemeentefonds 2021'!I35/'Verdeling Gemeentefonds 2021'!$BS35</f>
        <v>0</v>
      </c>
      <c r="I35" s="119">
        <f>'Verdeling Gemeentefonds 2021'!J35/'Verdeling Gemeentefonds 2021'!$BS35</f>
        <v>0</v>
      </c>
      <c r="J35" s="113">
        <f>'Verdeling Gemeentefonds 2021'!N35/'Verdeling Gemeentefonds 2021'!$BS35</f>
        <v>6.4775110970835187E-2</v>
      </c>
      <c r="K35" s="115">
        <f>'Verdeling Gemeentefonds 2021'!S35/'Verdeling Gemeentefonds 2021'!$BS35</f>
        <v>5.9083072673379745E-3</v>
      </c>
      <c r="L35" s="119">
        <f>'Verdeling Gemeentefonds 2021'!T35/'Verdeling Gemeentefonds 2021'!$BS35</f>
        <v>7.068341823817316E-2</v>
      </c>
      <c r="M35" s="112">
        <f>'Verdeling Gemeentefonds 2021'!Z35/'Verdeling Gemeentefonds 2021'!$BS35</f>
        <v>0.26957388071455274</v>
      </c>
      <c r="N35" s="115">
        <f>'Verdeling Gemeentefonds 2021'!AE35/'Verdeling Gemeentefonds 2021'!$BS35</f>
        <v>0.23908127718293257</v>
      </c>
      <c r="O35" s="117">
        <f>'Verdeling Gemeentefonds 2021'!AF35/'Verdeling Gemeentefonds 2021'!$BS35</f>
        <v>0.50865515789748528</v>
      </c>
      <c r="P35" s="122">
        <f>'Verdeling Gemeentefonds 2021'!AK35/'Verdeling Gemeentefonds 2021'!$BS35</f>
        <v>0.28779111312991301</v>
      </c>
      <c r="Q35" s="125">
        <f>'Verdeling Gemeentefonds 2021'!AO35/'Verdeling Gemeentefonds 2021'!$BS35</f>
        <v>1.2692655357717773E-2</v>
      </c>
      <c r="R35" s="121">
        <f>'Verdeling Gemeentefonds 2021'!AR35/'Verdeling Gemeentefonds 2021'!$BS35</f>
        <v>1.948538419825591E-2</v>
      </c>
      <c r="S35" s="121">
        <f>'Verdeling Gemeentefonds 2021'!AU35/'Verdeling Gemeentefonds 2021'!$BS35</f>
        <v>2.6270685881923748E-2</v>
      </c>
      <c r="T35" s="121">
        <f>'Verdeling Gemeentefonds 2021'!AX35/'Verdeling Gemeentefonds 2021'!$BS35</f>
        <v>7.2043176268927811E-2</v>
      </c>
      <c r="U35" s="121">
        <f>'Verdeling Gemeentefonds 2021'!BA35/'Verdeling Gemeentefonds 2021'!$BS35</f>
        <v>4.6407036559997165E-4</v>
      </c>
      <c r="V35" s="119">
        <f>'Verdeling Gemeentefonds 2021'!BB35/'Verdeling Gemeentefonds 2021'!$BS35</f>
        <v>0.13095597207242521</v>
      </c>
      <c r="W35" s="112">
        <f>'Verdeling Gemeentefonds 2021'!BI35/'Verdeling Gemeentefonds 2021'!$BS35</f>
        <v>-1.7262026927035925E-4</v>
      </c>
      <c r="X35" s="120">
        <f>'Verdeling Gemeentefonds 2021'!BF35/'Verdeling Gemeentefonds 2021'!$BS35</f>
        <v>0</v>
      </c>
      <c r="Y35" s="112">
        <f>'Verdeling Gemeentefonds 2021'!BL35/'Verdeling Gemeentefonds 2021'!$BS35</f>
        <v>0</v>
      </c>
      <c r="Z35" s="120">
        <f>'Verdeling Gemeentefonds 2021'!BR35/'Verdeling Gemeentefonds 2021'!$BS35</f>
        <v>2.0868102108565515E-3</v>
      </c>
      <c r="AA35" s="129">
        <f t="shared" si="0"/>
        <v>0.99999985127958291</v>
      </c>
    </row>
    <row r="36" spans="1:27" x14ac:dyDescent="0.25">
      <c r="A36" s="128" t="s">
        <v>582</v>
      </c>
      <c r="B36" s="13" t="s">
        <v>285</v>
      </c>
      <c r="C36" s="112">
        <f>'Verdeling Gemeentefonds 2021'!D36/'Verdeling Gemeentefonds 2021'!$BS36</f>
        <v>0</v>
      </c>
      <c r="D36" s="115">
        <f>'Verdeling Gemeentefonds 2021'!E36/'Verdeling Gemeentefonds 2021'!$BS36</f>
        <v>0</v>
      </c>
      <c r="E36" s="115">
        <f>'Verdeling Gemeentefonds 2021'!F36/'Verdeling Gemeentefonds 2021'!$BS36</f>
        <v>0</v>
      </c>
      <c r="F36" s="115">
        <f>'Verdeling Gemeentefonds 2021'!G36/'Verdeling Gemeentefonds 2021'!$BS36</f>
        <v>0</v>
      </c>
      <c r="G36" s="115">
        <f>'Verdeling Gemeentefonds 2021'!H36/'Verdeling Gemeentefonds 2021'!$BS36</f>
        <v>0</v>
      </c>
      <c r="H36" s="115">
        <f>'Verdeling Gemeentefonds 2021'!I36/'Verdeling Gemeentefonds 2021'!$BS36</f>
        <v>0</v>
      </c>
      <c r="I36" s="119">
        <f>'Verdeling Gemeentefonds 2021'!J36/'Verdeling Gemeentefonds 2021'!$BS36</f>
        <v>0</v>
      </c>
      <c r="J36" s="113">
        <f>'Verdeling Gemeentefonds 2021'!N36/'Verdeling Gemeentefonds 2021'!$BS36</f>
        <v>4.5569962136426764E-2</v>
      </c>
      <c r="K36" s="115">
        <f>'Verdeling Gemeentefonds 2021'!S36/'Verdeling Gemeentefonds 2021'!$BS36</f>
        <v>4.5601224206233762E-2</v>
      </c>
      <c r="L36" s="119">
        <f>'Verdeling Gemeentefonds 2021'!T36/'Verdeling Gemeentefonds 2021'!$BS36</f>
        <v>9.1171186342660526E-2</v>
      </c>
      <c r="M36" s="112">
        <f>'Verdeling Gemeentefonds 2021'!Z36/'Verdeling Gemeentefonds 2021'!$BS36</f>
        <v>0.33989976077435946</v>
      </c>
      <c r="N36" s="115">
        <f>'Verdeling Gemeentefonds 2021'!AE36/'Verdeling Gemeentefonds 2021'!$BS36</f>
        <v>0.23933691191927386</v>
      </c>
      <c r="O36" s="117">
        <f>'Verdeling Gemeentefonds 2021'!AF36/'Verdeling Gemeentefonds 2021'!$BS36</f>
        <v>0.57923667269363333</v>
      </c>
      <c r="P36" s="122">
        <f>'Verdeling Gemeentefonds 2021'!AK36/'Verdeling Gemeentefonds 2021'!$BS36</f>
        <v>0.11569746904966134</v>
      </c>
      <c r="Q36" s="125">
        <f>'Verdeling Gemeentefonds 2021'!AO36/'Verdeling Gemeentefonds 2021'!$BS36</f>
        <v>1.7679346362985789E-2</v>
      </c>
      <c r="R36" s="121">
        <f>'Verdeling Gemeentefonds 2021'!AR36/'Verdeling Gemeentefonds 2021'!$BS36</f>
        <v>4.8218841899134203E-2</v>
      </c>
      <c r="S36" s="121">
        <f>'Verdeling Gemeentefonds 2021'!AU36/'Verdeling Gemeentefonds 2021'!$BS36</f>
        <v>7.2845822941893457E-2</v>
      </c>
      <c r="T36" s="121">
        <f>'Verdeling Gemeentefonds 2021'!AX36/'Verdeling Gemeentefonds 2021'!$BS36</f>
        <v>3.9259148621934685E-2</v>
      </c>
      <c r="U36" s="121">
        <f>'Verdeling Gemeentefonds 2021'!BA36/'Verdeling Gemeentefonds 2021'!$BS36</f>
        <v>3.3971153538307049E-2</v>
      </c>
      <c r="V36" s="119">
        <f>'Verdeling Gemeentefonds 2021'!BB36/'Verdeling Gemeentefonds 2021'!$BS36</f>
        <v>0.21197431336425518</v>
      </c>
      <c r="W36" s="112">
        <f>'Verdeling Gemeentefonds 2021'!BI36/'Verdeling Gemeentefonds 2021'!$BS36</f>
        <v>-1.6648194302088434E-4</v>
      </c>
      <c r="X36" s="120">
        <f>'Verdeling Gemeentefonds 2021'!BF36/'Verdeling Gemeentefonds 2021'!$BS36</f>
        <v>0</v>
      </c>
      <c r="Y36" s="112">
        <f>'Verdeling Gemeentefonds 2021'!BL36/'Verdeling Gemeentefonds 2021'!$BS36</f>
        <v>0</v>
      </c>
      <c r="Z36" s="120">
        <f>'Verdeling Gemeentefonds 2021'!BR36/'Verdeling Gemeentefonds 2021'!$BS36</f>
        <v>2.0868104585320337E-3</v>
      </c>
      <c r="AA36" s="129">
        <f t="shared" si="0"/>
        <v>0.9999999699657216</v>
      </c>
    </row>
    <row r="37" spans="1:27" x14ac:dyDescent="0.25">
      <c r="A37" s="128" t="s">
        <v>435</v>
      </c>
      <c r="B37" s="13" t="s">
        <v>136</v>
      </c>
      <c r="C37" s="112">
        <f>'Verdeling Gemeentefonds 2021'!D37/'Verdeling Gemeentefonds 2021'!$BS37</f>
        <v>0</v>
      </c>
      <c r="D37" s="115">
        <f>'Verdeling Gemeentefonds 2021'!E37/'Verdeling Gemeentefonds 2021'!$BS37</f>
        <v>0</v>
      </c>
      <c r="E37" s="115">
        <f>'Verdeling Gemeentefonds 2021'!F37/'Verdeling Gemeentefonds 2021'!$BS37</f>
        <v>0</v>
      </c>
      <c r="F37" s="115">
        <f>'Verdeling Gemeentefonds 2021'!G37/'Verdeling Gemeentefonds 2021'!$BS37</f>
        <v>0</v>
      </c>
      <c r="G37" s="115">
        <f>'Verdeling Gemeentefonds 2021'!H37/'Verdeling Gemeentefonds 2021'!$BS37</f>
        <v>0</v>
      </c>
      <c r="H37" s="115">
        <f>'Verdeling Gemeentefonds 2021'!I37/'Verdeling Gemeentefonds 2021'!$BS37</f>
        <v>0.24451072545694078</v>
      </c>
      <c r="I37" s="119">
        <f>'Verdeling Gemeentefonds 2021'!J37/'Verdeling Gemeentefonds 2021'!$BS37</f>
        <v>0.24451072545694078</v>
      </c>
      <c r="J37" s="113">
        <f>'Verdeling Gemeentefonds 2021'!N37/'Verdeling Gemeentefonds 2021'!$BS37</f>
        <v>2.9329218346241016E-2</v>
      </c>
      <c r="K37" s="115">
        <f>'Verdeling Gemeentefonds 2021'!S37/'Verdeling Gemeentefonds 2021'!$BS37</f>
        <v>2.8311469977460067E-2</v>
      </c>
      <c r="L37" s="119">
        <f>'Verdeling Gemeentefonds 2021'!T37/'Verdeling Gemeentefonds 2021'!$BS37</f>
        <v>5.7640688323701075E-2</v>
      </c>
      <c r="M37" s="112">
        <f>'Verdeling Gemeentefonds 2021'!Z37/'Verdeling Gemeentefonds 2021'!$BS37</f>
        <v>0.28319486582395775</v>
      </c>
      <c r="N37" s="115">
        <f>'Verdeling Gemeentefonds 2021'!AE37/'Verdeling Gemeentefonds 2021'!$BS37</f>
        <v>9.1019397923692777E-2</v>
      </c>
      <c r="O37" s="117">
        <f>'Verdeling Gemeentefonds 2021'!AF37/'Verdeling Gemeentefonds 2021'!$BS37</f>
        <v>0.37421426374765054</v>
      </c>
      <c r="P37" s="122">
        <f>'Verdeling Gemeentefonds 2021'!AK37/'Verdeling Gemeentefonds 2021'!$BS37</f>
        <v>3.1821612748369803E-2</v>
      </c>
      <c r="Q37" s="125">
        <f>'Verdeling Gemeentefonds 2021'!AO37/'Verdeling Gemeentefonds 2021'!$BS37</f>
        <v>1.8349604249415268E-2</v>
      </c>
      <c r="R37" s="121">
        <f>'Verdeling Gemeentefonds 2021'!AR37/'Verdeling Gemeentefonds 2021'!$BS37</f>
        <v>5.0438918177997089E-2</v>
      </c>
      <c r="S37" s="121">
        <f>'Verdeling Gemeentefonds 2021'!AU37/'Verdeling Gemeentefonds 2021'!$BS37</f>
        <v>9.374961825333808E-2</v>
      </c>
      <c r="T37" s="121">
        <f>'Verdeling Gemeentefonds 2021'!AX37/'Verdeling Gemeentefonds 2021'!$BS37</f>
        <v>7.3221949096086897E-2</v>
      </c>
      <c r="U37" s="121">
        <f>'Verdeling Gemeentefonds 2021'!BA37/'Verdeling Gemeentefonds 2021'!$BS37</f>
        <v>5.4122673178832154E-2</v>
      </c>
      <c r="V37" s="119">
        <f>'Verdeling Gemeentefonds 2021'!BB37/'Verdeling Gemeentefonds 2021'!$BS37</f>
        <v>0.2898827629556695</v>
      </c>
      <c r="W37" s="112">
        <f>'Verdeling Gemeentefonds 2021'!BI37/'Verdeling Gemeentefonds 2021'!$BS37</f>
        <v>-1.5682632943801318E-4</v>
      </c>
      <c r="X37" s="120">
        <f>'Verdeling Gemeentefonds 2021'!BF37/'Verdeling Gemeentefonds 2021'!$BS37</f>
        <v>0</v>
      </c>
      <c r="Y37" s="112">
        <f>'Verdeling Gemeentefonds 2021'!BL37/'Verdeling Gemeentefonds 2021'!$BS37</f>
        <v>0</v>
      </c>
      <c r="Z37" s="120">
        <f>'Verdeling Gemeentefonds 2021'!BR37/'Verdeling Gemeentefonds 2021'!$BS37</f>
        <v>2.0868105994682057E-3</v>
      </c>
      <c r="AA37" s="129">
        <f t="shared" si="0"/>
        <v>1.0000000375023619</v>
      </c>
    </row>
    <row r="38" spans="1:27" x14ac:dyDescent="0.25">
      <c r="A38" s="128" t="s">
        <v>571</v>
      </c>
      <c r="B38" s="13" t="s">
        <v>274</v>
      </c>
      <c r="C38" s="112">
        <f>'Verdeling Gemeentefonds 2021'!D38/'Verdeling Gemeentefonds 2021'!$BS38</f>
        <v>0</v>
      </c>
      <c r="D38" s="115">
        <f>'Verdeling Gemeentefonds 2021'!E38/'Verdeling Gemeentefonds 2021'!$BS38</f>
        <v>0</v>
      </c>
      <c r="E38" s="115">
        <f>'Verdeling Gemeentefonds 2021'!F38/'Verdeling Gemeentefonds 2021'!$BS38</f>
        <v>0</v>
      </c>
      <c r="F38" s="115">
        <f>'Verdeling Gemeentefonds 2021'!G38/'Verdeling Gemeentefonds 2021'!$BS38</f>
        <v>0</v>
      </c>
      <c r="G38" s="115">
        <f>'Verdeling Gemeentefonds 2021'!H38/'Verdeling Gemeentefonds 2021'!$BS38</f>
        <v>0</v>
      </c>
      <c r="H38" s="115">
        <f>'Verdeling Gemeentefonds 2021'!I38/'Verdeling Gemeentefonds 2021'!$BS38</f>
        <v>0</v>
      </c>
      <c r="I38" s="119">
        <f>'Verdeling Gemeentefonds 2021'!J38/'Verdeling Gemeentefonds 2021'!$BS38</f>
        <v>0</v>
      </c>
      <c r="J38" s="113">
        <f>'Verdeling Gemeentefonds 2021'!N38/'Verdeling Gemeentefonds 2021'!$BS38</f>
        <v>3.6167387111951041E-2</v>
      </c>
      <c r="K38" s="115">
        <f>'Verdeling Gemeentefonds 2021'!S38/'Verdeling Gemeentefonds 2021'!$BS38</f>
        <v>1.5006578986617877E-2</v>
      </c>
      <c r="L38" s="119">
        <f>'Verdeling Gemeentefonds 2021'!T38/'Verdeling Gemeentefonds 2021'!$BS38</f>
        <v>5.1173966098568918E-2</v>
      </c>
      <c r="M38" s="112">
        <f>'Verdeling Gemeentefonds 2021'!Z38/'Verdeling Gemeentefonds 2021'!$BS38</f>
        <v>0.37937963299633559</v>
      </c>
      <c r="N38" s="115">
        <f>'Verdeling Gemeentefonds 2021'!AE38/'Verdeling Gemeentefonds 2021'!$BS38</f>
        <v>0.18607587372279449</v>
      </c>
      <c r="O38" s="117">
        <f>'Verdeling Gemeentefonds 2021'!AF38/'Verdeling Gemeentefonds 2021'!$BS38</f>
        <v>0.56545550671913014</v>
      </c>
      <c r="P38" s="122">
        <f>'Verdeling Gemeentefonds 2021'!AK38/'Verdeling Gemeentefonds 2021'!$BS38</f>
        <v>0.2037968777937571</v>
      </c>
      <c r="Q38" s="125">
        <f>'Verdeling Gemeentefonds 2021'!AO38/'Verdeling Gemeentefonds 2021'!$BS38</f>
        <v>1.3538771720939643E-2</v>
      </c>
      <c r="R38" s="121">
        <f>'Verdeling Gemeentefonds 2021'!AR38/'Verdeling Gemeentefonds 2021'!$BS38</f>
        <v>4.5116431744687796E-2</v>
      </c>
      <c r="S38" s="121">
        <f>'Verdeling Gemeentefonds 2021'!AU38/'Verdeling Gemeentefonds 2021'!$BS38</f>
        <v>5.188194669722361E-2</v>
      </c>
      <c r="T38" s="121">
        <f>'Verdeling Gemeentefonds 2021'!AX38/'Verdeling Gemeentefonds 2021'!$BS38</f>
        <v>4.2519169811467424E-2</v>
      </c>
      <c r="U38" s="121">
        <f>'Verdeling Gemeentefonds 2021'!BA38/'Verdeling Gemeentefonds 2021'!$BS38</f>
        <v>2.4636930804780147E-2</v>
      </c>
      <c r="V38" s="119">
        <f>'Verdeling Gemeentefonds 2021'!BB38/'Verdeling Gemeentefonds 2021'!$BS38</f>
        <v>0.17769325077909859</v>
      </c>
      <c r="W38" s="112">
        <f>'Verdeling Gemeentefonds 2021'!BI38/'Verdeling Gemeentefonds 2021'!$BS38</f>
        <v>-2.0636015203869719E-4</v>
      </c>
      <c r="X38" s="120">
        <f>'Verdeling Gemeentefonds 2021'!BF38/'Verdeling Gemeentefonds 2021'!$BS38</f>
        <v>0</v>
      </c>
      <c r="Y38" s="112">
        <f>'Verdeling Gemeentefonds 2021'!BL38/'Verdeling Gemeentefonds 2021'!$BS38</f>
        <v>0</v>
      </c>
      <c r="Z38" s="120">
        <f>'Verdeling Gemeentefonds 2021'!BR38/'Verdeling Gemeentefonds 2021'!$BS38</f>
        <v>2.0868106294464925E-3</v>
      </c>
      <c r="AA38" s="129">
        <f t="shared" si="0"/>
        <v>1.0000000518679626</v>
      </c>
    </row>
    <row r="39" spans="1:27" x14ac:dyDescent="0.25">
      <c r="A39" s="128" t="s">
        <v>303</v>
      </c>
      <c r="B39" s="13" t="s">
        <v>4</v>
      </c>
      <c r="C39" s="112">
        <f>'Verdeling Gemeentefonds 2021'!D39/'Verdeling Gemeentefonds 2021'!$BS39</f>
        <v>0</v>
      </c>
      <c r="D39" s="115">
        <f>'Verdeling Gemeentefonds 2021'!E39/'Verdeling Gemeentefonds 2021'!$BS39</f>
        <v>0</v>
      </c>
      <c r="E39" s="115">
        <f>'Verdeling Gemeentefonds 2021'!F39/'Verdeling Gemeentefonds 2021'!$BS39</f>
        <v>0</v>
      </c>
      <c r="F39" s="115">
        <f>'Verdeling Gemeentefonds 2021'!G39/'Verdeling Gemeentefonds 2021'!$BS39</f>
        <v>0</v>
      </c>
      <c r="G39" s="115">
        <f>'Verdeling Gemeentefonds 2021'!H39/'Verdeling Gemeentefonds 2021'!$BS39</f>
        <v>0</v>
      </c>
      <c r="H39" s="115">
        <f>'Verdeling Gemeentefonds 2021'!I39/'Verdeling Gemeentefonds 2021'!$BS39</f>
        <v>0</v>
      </c>
      <c r="I39" s="119">
        <f>'Verdeling Gemeentefonds 2021'!J39/'Verdeling Gemeentefonds 2021'!$BS39</f>
        <v>0</v>
      </c>
      <c r="J39" s="113">
        <f>'Verdeling Gemeentefonds 2021'!N39/'Verdeling Gemeentefonds 2021'!$BS39</f>
        <v>5.6344697238511078E-2</v>
      </c>
      <c r="K39" s="115">
        <f>'Verdeling Gemeentefonds 2021'!S39/'Verdeling Gemeentefonds 2021'!$BS39</f>
        <v>5.9638591847641621E-2</v>
      </c>
      <c r="L39" s="119">
        <f>'Verdeling Gemeentefonds 2021'!T39/'Verdeling Gemeentefonds 2021'!$BS39</f>
        <v>0.11598328908615271</v>
      </c>
      <c r="M39" s="112">
        <f>'Verdeling Gemeentefonds 2021'!Z39/'Verdeling Gemeentefonds 2021'!$BS39</f>
        <v>0.29658800655637862</v>
      </c>
      <c r="N39" s="115">
        <f>'Verdeling Gemeentefonds 2021'!AE39/'Verdeling Gemeentefonds 2021'!$BS39</f>
        <v>0.28025314908245108</v>
      </c>
      <c r="O39" s="117">
        <f>'Verdeling Gemeentefonds 2021'!AF39/'Verdeling Gemeentefonds 2021'!$BS39</f>
        <v>0.57684115563882965</v>
      </c>
      <c r="P39" s="122">
        <f>'Verdeling Gemeentefonds 2021'!AK39/'Verdeling Gemeentefonds 2021'!$BS39</f>
        <v>8.9544000956305311E-2</v>
      </c>
      <c r="Q39" s="125">
        <f>'Verdeling Gemeentefonds 2021'!AO39/'Verdeling Gemeentefonds 2021'!$BS39</f>
        <v>1.5598760498289328E-2</v>
      </c>
      <c r="R39" s="121">
        <f>'Verdeling Gemeentefonds 2021'!AR39/'Verdeling Gemeentefonds 2021'!$BS39</f>
        <v>3.4717745899064713E-2</v>
      </c>
      <c r="S39" s="121">
        <f>'Verdeling Gemeentefonds 2021'!AU39/'Verdeling Gemeentefonds 2021'!$BS39</f>
        <v>4.8214619177860629E-2</v>
      </c>
      <c r="T39" s="121">
        <f>'Verdeling Gemeentefonds 2021'!AX39/'Verdeling Gemeentefonds 2021'!$BS39</f>
        <v>6.8237946474463226E-2</v>
      </c>
      <c r="U39" s="121">
        <f>'Verdeling Gemeentefonds 2021'!BA39/'Verdeling Gemeentefonds 2021'!$BS39</f>
        <v>4.894948083142113E-2</v>
      </c>
      <c r="V39" s="119">
        <f>'Verdeling Gemeentefonds 2021'!BB39/'Verdeling Gemeentefonds 2021'!$BS39</f>
        <v>0.21571855288109903</v>
      </c>
      <c r="W39" s="112">
        <f>'Verdeling Gemeentefonds 2021'!BI39/'Verdeling Gemeentefonds 2021'!$BS39</f>
        <v>-1.7356819479183333E-4</v>
      </c>
      <c r="X39" s="120">
        <f>'Verdeling Gemeentefonds 2021'!BF39/'Verdeling Gemeentefonds 2021'!$BS39</f>
        <v>0</v>
      </c>
      <c r="Y39" s="112">
        <f>'Verdeling Gemeentefonds 2021'!BL39/'Verdeling Gemeentefonds 2021'!$BS39</f>
        <v>0</v>
      </c>
      <c r="Z39" s="120">
        <f>'Verdeling Gemeentefonds 2021'!BR39/'Verdeling Gemeentefonds 2021'!$BS39</f>
        <v>2.0868110249483815E-3</v>
      </c>
      <c r="AA39" s="129">
        <f t="shared" si="0"/>
        <v>1.0000002413925433</v>
      </c>
    </row>
    <row r="40" spans="1:27" x14ac:dyDescent="0.25">
      <c r="A40" s="128" t="s">
        <v>332</v>
      </c>
      <c r="B40" s="13" t="s">
        <v>33</v>
      </c>
      <c r="C40" s="112">
        <f>'Verdeling Gemeentefonds 2021'!D40/'Verdeling Gemeentefonds 2021'!$BS40</f>
        <v>0</v>
      </c>
      <c r="D40" s="115">
        <f>'Verdeling Gemeentefonds 2021'!E40/'Verdeling Gemeentefonds 2021'!$BS40</f>
        <v>0</v>
      </c>
      <c r="E40" s="115">
        <f>'Verdeling Gemeentefonds 2021'!F40/'Verdeling Gemeentefonds 2021'!$BS40</f>
        <v>0</v>
      </c>
      <c r="F40" s="115">
        <f>'Verdeling Gemeentefonds 2021'!G40/'Verdeling Gemeentefonds 2021'!$BS40</f>
        <v>0</v>
      </c>
      <c r="G40" s="115">
        <f>'Verdeling Gemeentefonds 2021'!H40/'Verdeling Gemeentefonds 2021'!$BS40</f>
        <v>0</v>
      </c>
      <c r="H40" s="115">
        <f>'Verdeling Gemeentefonds 2021'!I40/'Verdeling Gemeentefonds 2021'!$BS40</f>
        <v>0</v>
      </c>
      <c r="I40" s="119">
        <f>'Verdeling Gemeentefonds 2021'!J40/'Verdeling Gemeentefonds 2021'!$BS40</f>
        <v>0</v>
      </c>
      <c r="J40" s="113">
        <f>'Verdeling Gemeentefonds 2021'!N40/'Verdeling Gemeentefonds 2021'!$BS40</f>
        <v>7.9699081369326588E-2</v>
      </c>
      <c r="K40" s="115">
        <f>'Verdeling Gemeentefonds 2021'!S40/'Verdeling Gemeentefonds 2021'!$BS40</f>
        <v>1.218718210065353E-2</v>
      </c>
      <c r="L40" s="119">
        <f>'Verdeling Gemeentefonds 2021'!T40/'Verdeling Gemeentefonds 2021'!$BS40</f>
        <v>9.1886263469980134E-2</v>
      </c>
      <c r="M40" s="112">
        <f>'Verdeling Gemeentefonds 2021'!Z40/'Verdeling Gemeentefonds 2021'!$BS40</f>
        <v>0.30838544841786009</v>
      </c>
      <c r="N40" s="115">
        <f>'Verdeling Gemeentefonds 2021'!AE40/'Verdeling Gemeentefonds 2021'!$BS40</f>
        <v>0.29843235056404072</v>
      </c>
      <c r="O40" s="117">
        <f>'Verdeling Gemeentefonds 2021'!AF40/'Verdeling Gemeentefonds 2021'!$BS40</f>
        <v>0.6068177989819008</v>
      </c>
      <c r="P40" s="122">
        <f>'Verdeling Gemeentefonds 2021'!AK40/'Verdeling Gemeentefonds 2021'!$BS40</f>
        <v>0.1369534750909735</v>
      </c>
      <c r="Q40" s="125">
        <f>'Verdeling Gemeentefonds 2021'!AO40/'Verdeling Gemeentefonds 2021'!$BS40</f>
        <v>1.6286815564215549E-2</v>
      </c>
      <c r="R40" s="121">
        <f>'Verdeling Gemeentefonds 2021'!AR40/'Verdeling Gemeentefonds 2021'!$BS40</f>
        <v>2.6775438928373758E-2</v>
      </c>
      <c r="S40" s="121">
        <f>'Verdeling Gemeentefonds 2021'!AU40/'Verdeling Gemeentefonds 2021'!$BS40</f>
        <v>6.1210427206123852E-2</v>
      </c>
      <c r="T40" s="121">
        <f>'Verdeling Gemeentefonds 2021'!AX40/'Verdeling Gemeentefonds 2021'!$BS40</f>
        <v>4.4982583936224486E-2</v>
      </c>
      <c r="U40" s="121">
        <f>'Verdeling Gemeentefonds 2021'!BA40/'Verdeling Gemeentefonds 2021'!$BS40</f>
        <v>1.3118250327583141E-2</v>
      </c>
      <c r="V40" s="119">
        <f>'Verdeling Gemeentefonds 2021'!BB40/'Verdeling Gemeentefonds 2021'!$BS40</f>
        <v>0.16237351596252078</v>
      </c>
      <c r="W40" s="112">
        <f>'Verdeling Gemeentefonds 2021'!BI40/'Verdeling Gemeentefonds 2021'!$BS40</f>
        <v>-1.1781120063221959E-4</v>
      </c>
      <c r="X40" s="120">
        <f>'Verdeling Gemeentefonds 2021'!BF40/'Verdeling Gemeentefonds 2021'!$BS40</f>
        <v>0</v>
      </c>
      <c r="Y40" s="112">
        <f>'Verdeling Gemeentefonds 2021'!BL40/'Verdeling Gemeentefonds 2021'!$BS40</f>
        <v>0</v>
      </c>
      <c r="Z40" s="120">
        <f>'Verdeling Gemeentefonds 2021'!BR40/'Verdeling Gemeentefonds 2021'!$BS40</f>
        <v>2.0868106316761581E-3</v>
      </c>
      <c r="AA40" s="129">
        <f t="shared" si="0"/>
        <v>1.0000000529364192</v>
      </c>
    </row>
    <row r="41" spans="1:27" x14ac:dyDescent="0.25">
      <c r="A41" s="128" t="s">
        <v>304</v>
      </c>
      <c r="B41" s="13" t="s">
        <v>5</v>
      </c>
      <c r="C41" s="112">
        <f>'Verdeling Gemeentefonds 2021'!D41/'Verdeling Gemeentefonds 2021'!$BS41</f>
        <v>0</v>
      </c>
      <c r="D41" s="115">
        <f>'Verdeling Gemeentefonds 2021'!E41/'Verdeling Gemeentefonds 2021'!$BS41</f>
        <v>0</v>
      </c>
      <c r="E41" s="115">
        <f>'Verdeling Gemeentefonds 2021'!F41/'Verdeling Gemeentefonds 2021'!$BS41</f>
        <v>0</v>
      </c>
      <c r="F41" s="115">
        <f>'Verdeling Gemeentefonds 2021'!G41/'Verdeling Gemeentefonds 2021'!$BS41</f>
        <v>0</v>
      </c>
      <c r="G41" s="115">
        <f>'Verdeling Gemeentefonds 2021'!H41/'Verdeling Gemeentefonds 2021'!$BS41</f>
        <v>0</v>
      </c>
      <c r="H41" s="115">
        <f>'Verdeling Gemeentefonds 2021'!I41/'Verdeling Gemeentefonds 2021'!$BS41</f>
        <v>0</v>
      </c>
      <c r="I41" s="119">
        <f>'Verdeling Gemeentefonds 2021'!J41/'Verdeling Gemeentefonds 2021'!$BS41</f>
        <v>0</v>
      </c>
      <c r="J41" s="113">
        <f>'Verdeling Gemeentefonds 2021'!N41/'Verdeling Gemeentefonds 2021'!$BS41</f>
        <v>4.3951480399458412E-2</v>
      </c>
      <c r="K41" s="115">
        <f>'Verdeling Gemeentefonds 2021'!S41/'Verdeling Gemeentefonds 2021'!$BS41</f>
        <v>7.2918796172454781E-2</v>
      </c>
      <c r="L41" s="119">
        <f>'Verdeling Gemeentefonds 2021'!T41/'Verdeling Gemeentefonds 2021'!$BS41</f>
        <v>0.11687027657191321</v>
      </c>
      <c r="M41" s="112">
        <f>'Verdeling Gemeentefonds 2021'!Z41/'Verdeling Gemeentefonds 2021'!$BS41</f>
        <v>0.31179893694979977</v>
      </c>
      <c r="N41" s="115">
        <f>'Verdeling Gemeentefonds 2021'!AE41/'Verdeling Gemeentefonds 2021'!$BS41</f>
        <v>0.19509634483348332</v>
      </c>
      <c r="O41" s="117">
        <f>'Verdeling Gemeentefonds 2021'!AF41/'Verdeling Gemeentefonds 2021'!$BS41</f>
        <v>0.50689528178328314</v>
      </c>
      <c r="P41" s="122">
        <f>'Verdeling Gemeentefonds 2021'!AK41/'Verdeling Gemeentefonds 2021'!$BS41</f>
        <v>7.8145579621050829E-3</v>
      </c>
      <c r="Q41" s="125">
        <f>'Verdeling Gemeentefonds 2021'!AO41/'Verdeling Gemeentefonds 2021'!$BS41</f>
        <v>1.7981964377952627E-2</v>
      </c>
      <c r="R41" s="121">
        <f>'Verdeling Gemeentefonds 2021'!AR41/'Verdeling Gemeentefonds 2021'!$BS41</f>
        <v>0.12821662450842217</v>
      </c>
      <c r="S41" s="121">
        <f>'Verdeling Gemeentefonds 2021'!AU41/'Verdeling Gemeentefonds 2021'!$BS41</f>
        <v>9.1127270194211657E-2</v>
      </c>
      <c r="T41" s="121">
        <f>'Verdeling Gemeentefonds 2021'!AX41/'Verdeling Gemeentefonds 2021'!$BS41</f>
        <v>3.6730863294455164E-2</v>
      </c>
      <c r="U41" s="121">
        <f>'Verdeling Gemeentefonds 2021'!BA41/'Verdeling Gemeentefonds 2021'!$BS41</f>
        <v>9.2467108969912101E-2</v>
      </c>
      <c r="V41" s="119">
        <f>'Verdeling Gemeentefonds 2021'!BB41/'Verdeling Gemeentefonds 2021'!$BS41</f>
        <v>0.36652383134495375</v>
      </c>
      <c r="W41" s="112">
        <f>'Verdeling Gemeentefonds 2021'!BI41/'Verdeling Gemeentefonds 2021'!$BS41</f>
        <v>-1.9065459988665601E-4</v>
      </c>
      <c r="X41" s="120">
        <f>'Verdeling Gemeentefonds 2021'!BF41/'Verdeling Gemeentefonds 2021'!$BS41</f>
        <v>0</v>
      </c>
      <c r="Y41" s="112">
        <f>'Verdeling Gemeentefonds 2021'!BL41/'Verdeling Gemeentefonds 2021'!$BS41</f>
        <v>0</v>
      </c>
      <c r="Z41" s="120">
        <f>'Verdeling Gemeentefonds 2021'!BR41/'Verdeling Gemeentefonds 2021'!$BS41</f>
        <v>2.086810737819206E-3</v>
      </c>
      <c r="AA41" s="129">
        <f t="shared" si="0"/>
        <v>1.0000001038001876</v>
      </c>
    </row>
    <row r="42" spans="1:27" x14ac:dyDescent="0.25">
      <c r="A42" s="128" t="s">
        <v>409</v>
      </c>
      <c r="B42" s="13" t="s">
        <v>110</v>
      </c>
      <c r="C42" s="112">
        <f>'Verdeling Gemeentefonds 2021'!D42/'Verdeling Gemeentefonds 2021'!$BS42</f>
        <v>0</v>
      </c>
      <c r="D42" s="115">
        <f>'Verdeling Gemeentefonds 2021'!E42/'Verdeling Gemeentefonds 2021'!$BS42</f>
        <v>0</v>
      </c>
      <c r="E42" s="115">
        <f>'Verdeling Gemeentefonds 2021'!F42/'Verdeling Gemeentefonds 2021'!$BS42</f>
        <v>0</v>
      </c>
      <c r="F42" s="115">
        <f>'Verdeling Gemeentefonds 2021'!G42/'Verdeling Gemeentefonds 2021'!$BS42</f>
        <v>0</v>
      </c>
      <c r="G42" s="115">
        <f>'Verdeling Gemeentefonds 2021'!H42/'Verdeling Gemeentefonds 2021'!$BS42</f>
        <v>0</v>
      </c>
      <c r="H42" s="115">
        <f>'Verdeling Gemeentefonds 2021'!I42/'Verdeling Gemeentefonds 2021'!$BS42</f>
        <v>0</v>
      </c>
      <c r="I42" s="119">
        <f>'Verdeling Gemeentefonds 2021'!J42/'Verdeling Gemeentefonds 2021'!$BS42</f>
        <v>0</v>
      </c>
      <c r="J42" s="113">
        <f>'Verdeling Gemeentefonds 2021'!N42/'Verdeling Gemeentefonds 2021'!$BS42</f>
        <v>7.7562193916292654E-2</v>
      </c>
      <c r="K42" s="115">
        <f>'Verdeling Gemeentefonds 2021'!S42/'Verdeling Gemeentefonds 2021'!$BS42</f>
        <v>0</v>
      </c>
      <c r="L42" s="119">
        <f>'Verdeling Gemeentefonds 2021'!T42/'Verdeling Gemeentefonds 2021'!$BS42</f>
        <v>7.7562193916292654E-2</v>
      </c>
      <c r="M42" s="112">
        <f>'Verdeling Gemeentefonds 2021'!Z42/'Verdeling Gemeentefonds 2021'!$BS42</f>
        <v>0.3740089458990008</v>
      </c>
      <c r="N42" s="115">
        <f>'Verdeling Gemeentefonds 2021'!AE42/'Verdeling Gemeentefonds 2021'!$BS42</f>
        <v>0.28802031223197133</v>
      </c>
      <c r="O42" s="117">
        <f>'Verdeling Gemeentefonds 2021'!AF42/'Verdeling Gemeentefonds 2021'!$BS42</f>
        <v>0.66202925813097213</v>
      </c>
      <c r="P42" s="122">
        <f>'Verdeling Gemeentefonds 2021'!AK42/'Verdeling Gemeentefonds 2021'!$BS42</f>
        <v>0.10674701168142726</v>
      </c>
      <c r="Q42" s="125">
        <f>'Verdeling Gemeentefonds 2021'!AO42/'Verdeling Gemeentefonds 2021'!$BS42</f>
        <v>1.4861792801654819E-2</v>
      </c>
      <c r="R42" s="121">
        <f>'Verdeling Gemeentefonds 2021'!AR42/'Verdeling Gemeentefonds 2021'!$BS42</f>
        <v>3.1297497042074733E-2</v>
      </c>
      <c r="S42" s="121">
        <f>'Verdeling Gemeentefonds 2021'!AU42/'Verdeling Gemeentefonds 2021'!$BS42</f>
        <v>5.1940701119623338E-2</v>
      </c>
      <c r="T42" s="121">
        <f>'Verdeling Gemeentefonds 2021'!AX42/'Verdeling Gemeentefonds 2021'!$BS42</f>
        <v>3.0739550772379953E-2</v>
      </c>
      <c r="U42" s="121">
        <f>'Verdeling Gemeentefonds 2021'!BA42/'Verdeling Gemeentefonds 2021'!$BS42</f>
        <v>2.2858674459361038E-2</v>
      </c>
      <c r="V42" s="119">
        <f>'Verdeling Gemeentefonds 2021'!BB42/'Verdeling Gemeentefonds 2021'!$BS42</f>
        <v>0.15169821619509388</v>
      </c>
      <c r="W42" s="112">
        <f>'Verdeling Gemeentefonds 2021'!BI42/'Verdeling Gemeentefonds 2021'!$BS42</f>
        <v>-1.2372577718905092E-4</v>
      </c>
      <c r="X42" s="120">
        <f>'Verdeling Gemeentefonds 2021'!BF42/'Verdeling Gemeentefonds 2021'!$BS42</f>
        <v>0</v>
      </c>
      <c r="Y42" s="112">
        <f>'Verdeling Gemeentefonds 2021'!BL42/'Verdeling Gemeentefonds 2021'!$BS42</f>
        <v>0</v>
      </c>
      <c r="Z42" s="120">
        <f>'Verdeling Gemeentefonds 2021'!BR42/'Verdeling Gemeentefonds 2021'!$BS42</f>
        <v>2.0868100290872189E-3</v>
      </c>
      <c r="AA42" s="129">
        <f t="shared" si="0"/>
        <v>0.99999976417568426</v>
      </c>
    </row>
    <row r="43" spans="1:27" x14ac:dyDescent="0.25">
      <c r="A43" s="128" t="s">
        <v>583</v>
      </c>
      <c r="B43" s="13" t="s">
        <v>286</v>
      </c>
      <c r="C43" s="112">
        <f>'Verdeling Gemeentefonds 2021'!D43/'Verdeling Gemeentefonds 2021'!$BS43</f>
        <v>0</v>
      </c>
      <c r="D43" s="115">
        <f>'Verdeling Gemeentefonds 2021'!E43/'Verdeling Gemeentefonds 2021'!$BS43</f>
        <v>0</v>
      </c>
      <c r="E43" s="115">
        <f>'Verdeling Gemeentefonds 2021'!F43/'Verdeling Gemeentefonds 2021'!$BS43</f>
        <v>0</v>
      </c>
      <c r="F43" s="115">
        <f>'Verdeling Gemeentefonds 2021'!G43/'Verdeling Gemeentefonds 2021'!$BS43</f>
        <v>0</v>
      </c>
      <c r="G43" s="115">
        <f>'Verdeling Gemeentefonds 2021'!H43/'Verdeling Gemeentefonds 2021'!$BS43</f>
        <v>0</v>
      </c>
      <c r="H43" s="115">
        <f>'Verdeling Gemeentefonds 2021'!I43/'Verdeling Gemeentefonds 2021'!$BS43</f>
        <v>0</v>
      </c>
      <c r="I43" s="119">
        <f>'Verdeling Gemeentefonds 2021'!J43/'Verdeling Gemeentefonds 2021'!$BS43</f>
        <v>0</v>
      </c>
      <c r="J43" s="113">
        <f>'Verdeling Gemeentefonds 2021'!N43/'Verdeling Gemeentefonds 2021'!$BS43</f>
        <v>4.5633058966472614E-2</v>
      </c>
      <c r="K43" s="115">
        <f>'Verdeling Gemeentefonds 2021'!S43/'Verdeling Gemeentefonds 2021'!$BS43</f>
        <v>3.1781446213683374E-2</v>
      </c>
      <c r="L43" s="119">
        <f>'Verdeling Gemeentefonds 2021'!T43/'Verdeling Gemeentefonds 2021'!$BS43</f>
        <v>7.7414505180155982E-2</v>
      </c>
      <c r="M43" s="112">
        <f>'Verdeling Gemeentefonds 2021'!Z43/'Verdeling Gemeentefonds 2021'!$BS43</f>
        <v>0.31611139386369874</v>
      </c>
      <c r="N43" s="115">
        <f>'Verdeling Gemeentefonds 2021'!AE43/'Verdeling Gemeentefonds 2021'!$BS43</f>
        <v>0.21555811457247151</v>
      </c>
      <c r="O43" s="117">
        <f>'Verdeling Gemeentefonds 2021'!AF43/'Verdeling Gemeentefonds 2021'!$BS43</f>
        <v>0.53166950843617022</v>
      </c>
      <c r="P43" s="122">
        <f>'Verdeling Gemeentefonds 2021'!AK43/'Verdeling Gemeentefonds 2021'!$BS43</f>
        <v>0.24768753268268925</v>
      </c>
      <c r="Q43" s="125">
        <f>'Verdeling Gemeentefonds 2021'!AO43/'Verdeling Gemeentefonds 2021'!$BS43</f>
        <v>1.6489034944114866E-2</v>
      </c>
      <c r="R43" s="121">
        <f>'Verdeling Gemeentefonds 2021'!AR43/'Verdeling Gemeentefonds 2021'!$BS43</f>
        <v>1.7592333770241622E-2</v>
      </c>
      <c r="S43" s="121">
        <f>'Verdeling Gemeentefonds 2021'!AU43/'Verdeling Gemeentefonds 2021'!$BS43</f>
        <v>6.4288702266714459E-2</v>
      </c>
      <c r="T43" s="121">
        <f>'Verdeling Gemeentefonds 2021'!AX43/'Verdeling Gemeentefonds 2021'!$BS43</f>
        <v>1.6349393820455933E-2</v>
      </c>
      <c r="U43" s="121">
        <f>'Verdeling Gemeentefonds 2021'!BA43/'Verdeling Gemeentefonds 2021'!$BS43</f>
        <v>2.6617861023005632E-2</v>
      </c>
      <c r="V43" s="119">
        <f>'Verdeling Gemeentefonds 2021'!BB43/'Verdeling Gemeentefonds 2021'!$BS43</f>
        <v>0.14133732582453251</v>
      </c>
      <c r="W43" s="112">
        <f>'Verdeling Gemeentefonds 2021'!BI43/'Verdeling Gemeentefonds 2021'!$BS43</f>
        <v>-1.9581731137284779E-4</v>
      </c>
      <c r="X43" s="120">
        <f>'Verdeling Gemeentefonds 2021'!BF43/'Verdeling Gemeentefonds 2021'!$BS43</f>
        <v>0</v>
      </c>
      <c r="Y43" s="112">
        <f>'Verdeling Gemeentefonds 2021'!BL43/'Verdeling Gemeentefonds 2021'!$BS43</f>
        <v>0</v>
      </c>
      <c r="Z43" s="120">
        <f>'Verdeling Gemeentefonds 2021'!BR43/'Verdeling Gemeentefonds 2021'!$BS43</f>
        <v>2.086810239596499E-3</v>
      </c>
      <c r="AA43" s="129">
        <f t="shared" si="0"/>
        <v>0.99999986505177174</v>
      </c>
    </row>
    <row r="44" spans="1:27" x14ac:dyDescent="0.25">
      <c r="A44" s="128" t="s">
        <v>333</v>
      </c>
      <c r="B44" s="13" t="s">
        <v>34</v>
      </c>
      <c r="C44" s="112">
        <f>'Verdeling Gemeentefonds 2021'!D44/'Verdeling Gemeentefonds 2021'!$BS44</f>
        <v>0</v>
      </c>
      <c r="D44" s="115">
        <f>'Verdeling Gemeentefonds 2021'!E44/'Verdeling Gemeentefonds 2021'!$BS44</f>
        <v>0</v>
      </c>
      <c r="E44" s="115">
        <f>'Verdeling Gemeentefonds 2021'!F44/'Verdeling Gemeentefonds 2021'!$BS44</f>
        <v>0</v>
      </c>
      <c r="F44" s="115">
        <f>'Verdeling Gemeentefonds 2021'!G44/'Verdeling Gemeentefonds 2021'!$BS44</f>
        <v>0</v>
      </c>
      <c r="G44" s="115">
        <f>'Verdeling Gemeentefonds 2021'!H44/'Verdeling Gemeentefonds 2021'!$BS44</f>
        <v>0</v>
      </c>
      <c r="H44" s="115">
        <f>'Verdeling Gemeentefonds 2021'!I44/'Verdeling Gemeentefonds 2021'!$BS44</f>
        <v>0</v>
      </c>
      <c r="I44" s="119">
        <f>'Verdeling Gemeentefonds 2021'!J44/'Verdeling Gemeentefonds 2021'!$BS44</f>
        <v>0</v>
      </c>
      <c r="J44" s="113">
        <f>'Verdeling Gemeentefonds 2021'!N44/'Verdeling Gemeentefonds 2021'!$BS44</f>
        <v>8.8831080494058065E-2</v>
      </c>
      <c r="K44" s="115">
        <f>'Verdeling Gemeentefonds 2021'!S44/'Verdeling Gemeentefonds 2021'!$BS44</f>
        <v>5.4005456182256308E-2</v>
      </c>
      <c r="L44" s="119">
        <f>'Verdeling Gemeentefonds 2021'!T44/'Verdeling Gemeentefonds 2021'!$BS44</f>
        <v>0.14283653667631438</v>
      </c>
      <c r="M44" s="112">
        <f>'Verdeling Gemeentefonds 2021'!Z44/'Verdeling Gemeentefonds 2021'!$BS44</f>
        <v>0.30227271458158961</v>
      </c>
      <c r="N44" s="115">
        <f>'Verdeling Gemeentefonds 2021'!AE44/'Verdeling Gemeentefonds 2021'!$BS44</f>
        <v>0.20083637674081287</v>
      </c>
      <c r="O44" s="117">
        <f>'Verdeling Gemeentefonds 2021'!AF44/'Verdeling Gemeentefonds 2021'!$BS44</f>
        <v>0.50310909132240245</v>
      </c>
      <c r="P44" s="122">
        <f>'Verdeling Gemeentefonds 2021'!AK44/'Verdeling Gemeentefonds 2021'!$BS44</f>
        <v>0.11835683543236418</v>
      </c>
      <c r="Q44" s="125">
        <f>'Verdeling Gemeentefonds 2021'!AO44/'Verdeling Gemeentefonds 2021'!$BS44</f>
        <v>1.4050870352565154E-2</v>
      </c>
      <c r="R44" s="121">
        <f>'Verdeling Gemeentefonds 2021'!AR44/'Verdeling Gemeentefonds 2021'!$BS44</f>
        <v>2.7076653380822047E-2</v>
      </c>
      <c r="S44" s="121">
        <f>'Verdeling Gemeentefonds 2021'!AU44/'Verdeling Gemeentefonds 2021'!$BS44</f>
        <v>6.3063169722062634E-2</v>
      </c>
      <c r="T44" s="121">
        <f>'Verdeling Gemeentefonds 2021'!AX44/'Verdeling Gemeentefonds 2021'!$BS44</f>
        <v>4.8026847738467965E-2</v>
      </c>
      <c r="U44" s="121">
        <f>'Verdeling Gemeentefonds 2021'!BA44/'Verdeling Gemeentefonds 2021'!$BS44</f>
        <v>8.1550815692879933E-2</v>
      </c>
      <c r="V44" s="119">
        <f>'Verdeling Gemeentefonds 2021'!BB44/'Verdeling Gemeentefonds 2021'!$BS44</f>
        <v>0.2337683568867977</v>
      </c>
      <c r="W44" s="112">
        <f>'Verdeling Gemeentefonds 2021'!BI44/'Verdeling Gemeentefonds 2021'!$BS44</f>
        <v>-1.5773689282920248E-4</v>
      </c>
      <c r="X44" s="120">
        <f>'Verdeling Gemeentefonds 2021'!BF44/'Verdeling Gemeentefonds 2021'!$BS44</f>
        <v>0</v>
      </c>
      <c r="Y44" s="112">
        <f>'Verdeling Gemeentefonds 2021'!BL44/'Verdeling Gemeentefonds 2021'!$BS44</f>
        <v>0</v>
      </c>
      <c r="Z44" s="120">
        <f>'Verdeling Gemeentefonds 2021'!BR44/'Verdeling Gemeentefonds 2021'!$BS44</f>
        <v>2.0868102994310105E-3</v>
      </c>
      <c r="AA44" s="129">
        <f t="shared" si="0"/>
        <v>0.9999998937244805</v>
      </c>
    </row>
    <row r="45" spans="1:27" x14ac:dyDescent="0.25">
      <c r="A45" s="128" t="s">
        <v>305</v>
      </c>
      <c r="B45" s="13" t="s">
        <v>6</v>
      </c>
      <c r="C45" s="112">
        <f>'Verdeling Gemeentefonds 2021'!D45/'Verdeling Gemeentefonds 2021'!$BS45</f>
        <v>0</v>
      </c>
      <c r="D45" s="115">
        <f>'Verdeling Gemeentefonds 2021'!E45/'Verdeling Gemeentefonds 2021'!$BS45</f>
        <v>0</v>
      </c>
      <c r="E45" s="115">
        <f>'Verdeling Gemeentefonds 2021'!F45/'Verdeling Gemeentefonds 2021'!$BS45</f>
        <v>0</v>
      </c>
      <c r="F45" s="115">
        <f>'Verdeling Gemeentefonds 2021'!G45/'Verdeling Gemeentefonds 2021'!$BS45</f>
        <v>0</v>
      </c>
      <c r="G45" s="115">
        <f>'Verdeling Gemeentefonds 2021'!H45/'Verdeling Gemeentefonds 2021'!$BS45</f>
        <v>0</v>
      </c>
      <c r="H45" s="115">
        <f>'Verdeling Gemeentefonds 2021'!I45/'Verdeling Gemeentefonds 2021'!$BS45</f>
        <v>0</v>
      </c>
      <c r="I45" s="119">
        <f>'Verdeling Gemeentefonds 2021'!J45/'Verdeling Gemeentefonds 2021'!$BS45</f>
        <v>0</v>
      </c>
      <c r="J45" s="113">
        <f>'Verdeling Gemeentefonds 2021'!N45/'Verdeling Gemeentefonds 2021'!$BS45</f>
        <v>3.175395992991608E-2</v>
      </c>
      <c r="K45" s="115">
        <f>'Verdeling Gemeentefonds 2021'!S45/'Verdeling Gemeentefonds 2021'!$BS45</f>
        <v>4.5992619040113369E-2</v>
      </c>
      <c r="L45" s="119">
        <f>'Verdeling Gemeentefonds 2021'!T45/'Verdeling Gemeentefonds 2021'!$BS45</f>
        <v>7.7746578970029442E-2</v>
      </c>
      <c r="M45" s="112">
        <f>'Verdeling Gemeentefonds 2021'!Z45/'Verdeling Gemeentefonds 2021'!$BS45</f>
        <v>0.33980606065737617</v>
      </c>
      <c r="N45" s="115">
        <f>'Verdeling Gemeentefonds 2021'!AE45/'Verdeling Gemeentefonds 2021'!$BS45</f>
        <v>0.2216319708232963</v>
      </c>
      <c r="O45" s="117">
        <f>'Verdeling Gemeentefonds 2021'!AF45/'Verdeling Gemeentefonds 2021'!$BS45</f>
        <v>0.56143803148067239</v>
      </c>
      <c r="P45" s="122">
        <f>'Verdeling Gemeentefonds 2021'!AK45/'Verdeling Gemeentefonds 2021'!$BS45</f>
        <v>8.5704501554283892E-3</v>
      </c>
      <c r="Q45" s="125">
        <f>'Verdeling Gemeentefonds 2021'!AO45/'Verdeling Gemeentefonds 2021'!$BS45</f>
        <v>1.8307722641238252E-2</v>
      </c>
      <c r="R45" s="121">
        <f>'Verdeling Gemeentefonds 2021'!AR45/'Verdeling Gemeentefonds 2021'!$BS45</f>
        <v>0.10655515084175339</v>
      </c>
      <c r="S45" s="121">
        <f>'Verdeling Gemeentefonds 2021'!AU45/'Verdeling Gemeentefonds 2021'!$BS45</f>
        <v>0.10893871723331112</v>
      </c>
      <c r="T45" s="121">
        <f>'Verdeling Gemeentefonds 2021'!AX45/'Verdeling Gemeentefonds 2021'!$BS45</f>
        <v>9.4109467113178205E-2</v>
      </c>
      <c r="U45" s="121">
        <f>'Verdeling Gemeentefonds 2021'!BA45/'Verdeling Gemeentefonds 2021'!$BS45</f>
        <v>2.2439077162352883E-2</v>
      </c>
      <c r="V45" s="119">
        <f>'Verdeling Gemeentefonds 2021'!BB45/'Verdeling Gemeentefonds 2021'!$BS45</f>
        <v>0.35035013499183382</v>
      </c>
      <c r="W45" s="112">
        <f>'Verdeling Gemeentefonds 2021'!BI45/'Verdeling Gemeentefonds 2021'!$BS45</f>
        <v>-1.9175948482760737E-4</v>
      </c>
      <c r="X45" s="120">
        <f>'Verdeling Gemeentefonds 2021'!BF45/'Verdeling Gemeentefonds 2021'!$BS45</f>
        <v>0</v>
      </c>
      <c r="Y45" s="112">
        <f>'Verdeling Gemeentefonds 2021'!BL45/'Verdeling Gemeentefonds 2021'!$BS45</f>
        <v>0</v>
      </c>
      <c r="Z45" s="120">
        <f>'Verdeling Gemeentefonds 2021'!BR45/'Verdeling Gemeentefonds 2021'!$BS45</f>
        <v>2.0868110369633109E-3</v>
      </c>
      <c r="AA45" s="129">
        <f t="shared" si="0"/>
        <v>1.0000002471500997</v>
      </c>
    </row>
    <row r="46" spans="1:27" x14ac:dyDescent="0.25">
      <c r="A46" s="128" t="s">
        <v>410</v>
      </c>
      <c r="B46" s="13" t="s">
        <v>111</v>
      </c>
      <c r="C46" s="112">
        <f>'Verdeling Gemeentefonds 2021'!D46/'Verdeling Gemeentefonds 2021'!$BS46</f>
        <v>0</v>
      </c>
      <c r="D46" s="115">
        <f>'Verdeling Gemeentefonds 2021'!E46/'Verdeling Gemeentefonds 2021'!$BS46</f>
        <v>0</v>
      </c>
      <c r="E46" s="115">
        <f>'Verdeling Gemeentefonds 2021'!F46/'Verdeling Gemeentefonds 2021'!$BS46</f>
        <v>0</v>
      </c>
      <c r="F46" s="115">
        <f>'Verdeling Gemeentefonds 2021'!G46/'Verdeling Gemeentefonds 2021'!$BS46</f>
        <v>0</v>
      </c>
      <c r="G46" s="115">
        <f>'Verdeling Gemeentefonds 2021'!H46/'Verdeling Gemeentefonds 2021'!$BS46</f>
        <v>0</v>
      </c>
      <c r="H46" s="115">
        <f>'Verdeling Gemeentefonds 2021'!I46/'Verdeling Gemeentefonds 2021'!$BS46</f>
        <v>0</v>
      </c>
      <c r="I46" s="119">
        <f>'Verdeling Gemeentefonds 2021'!J46/'Verdeling Gemeentefonds 2021'!$BS46</f>
        <v>0</v>
      </c>
      <c r="J46" s="113">
        <f>'Verdeling Gemeentefonds 2021'!N46/'Verdeling Gemeentefonds 2021'!$BS46</f>
        <v>4.3591928416571869E-2</v>
      </c>
      <c r="K46" s="115">
        <f>'Verdeling Gemeentefonds 2021'!S46/'Verdeling Gemeentefonds 2021'!$BS46</f>
        <v>1.3439337641596981E-2</v>
      </c>
      <c r="L46" s="119">
        <f>'Verdeling Gemeentefonds 2021'!T46/'Verdeling Gemeentefonds 2021'!$BS46</f>
        <v>5.7031266058168849E-2</v>
      </c>
      <c r="M46" s="112">
        <f>'Verdeling Gemeentefonds 2021'!Z46/'Verdeling Gemeentefonds 2021'!$BS46</f>
        <v>0.27893706049707667</v>
      </c>
      <c r="N46" s="115">
        <f>'Verdeling Gemeentefonds 2021'!AE46/'Verdeling Gemeentefonds 2021'!$BS46</f>
        <v>0.27057469718618782</v>
      </c>
      <c r="O46" s="117">
        <f>'Verdeling Gemeentefonds 2021'!AF46/'Verdeling Gemeentefonds 2021'!$BS46</f>
        <v>0.54951175768326455</v>
      </c>
      <c r="P46" s="122">
        <f>'Verdeling Gemeentefonds 2021'!AK46/'Verdeling Gemeentefonds 2021'!$BS46</f>
        <v>0.26775053942329829</v>
      </c>
      <c r="Q46" s="125">
        <f>'Verdeling Gemeentefonds 2021'!AO46/'Verdeling Gemeentefonds 2021'!$BS46</f>
        <v>1.0081523460147179E-2</v>
      </c>
      <c r="R46" s="121">
        <f>'Verdeling Gemeentefonds 2021'!AR46/'Verdeling Gemeentefonds 2021'!$BS46</f>
        <v>1.167016777161326E-2</v>
      </c>
      <c r="S46" s="121">
        <f>'Verdeling Gemeentefonds 2021'!AU46/'Verdeling Gemeentefonds 2021'!$BS46</f>
        <v>3.876943368862365E-2</v>
      </c>
      <c r="T46" s="121">
        <f>'Verdeling Gemeentefonds 2021'!AX46/'Verdeling Gemeentefonds 2021'!$BS46</f>
        <v>4.9928798223493616E-2</v>
      </c>
      <c r="U46" s="121">
        <f>'Verdeling Gemeentefonds 2021'!BA46/'Verdeling Gemeentefonds 2021'!$BS46</f>
        <v>1.3341147935578074E-2</v>
      </c>
      <c r="V46" s="119">
        <f>'Verdeling Gemeentefonds 2021'!BB46/'Verdeling Gemeentefonds 2021'!$BS46</f>
        <v>0.12379107107945578</v>
      </c>
      <c r="W46" s="112">
        <f>'Verdeling Gemeentefonds 2021'!BI46/'Verdeling Gemeentefonds 2021'!$BS46</f>
        <v>-1.7161327153013124E-4</v>
      </c>
      <c r="X46" s="120">
        <f>'Verdeling Gemeentefonds 2021'!BF46/'Verdeling Gemeentefonds 2021'!$BS46</f>
        <v>0</v>
      </c>
      <c r="Y46" s="112">
        <f>'Verdeling Gemeentefonds 2021'!BL46/'Verdeling Gemeentefonds 2021'!$BS46</f>
        <v>0</v>
      </c>
      <c r="Z46" s="120">
        <f>'Verdeling Gemeentefonds 2021'!BR46/'Verdeling Gemeentefonds 2021'!$BS46</f>
        <v>2.0868101688321663E-3</v>
      </c>
      <c r="AA46" s="129">
        <f t="shared" si="0"/>
        <v>0.99999983114148949</v>
      </c>
    </row>
    <row r="47" spans="1:27" x14ac:dyDescent="0.25">
      <c r="A47" s="128" t="s">
        <v>540</v>
      </c>
      <c r="B47" s="13" t="s">
        <v>243</v>
      </c>
      <c r="C47" s="112">
        <f>'Verdeling Gemeentefonds 2021'!D47/'Verdeling Gemeentefonds 2021'!$BS47</f>
        <v>0</v>
      </c>
      <c r="D47" s="115">
        <f>'Verdeling Gemeentefonds 2021'!E47/'Verdeling Gemeentefonds 2021'!$BS47</f>
        <v>0</v>
      </c>
      <c r="E47" s="115">
        <f>'Verdeling Gemeentefonds 2021'!F47/'Verdeling Gemeentefonds 2021'!$BS47</f>
        <v>0</v>
      </c>
      <c r="F47" s="115">
        <f>'Verdeling Gemeentefonds 2021'!G47/'Verdeling Gemeentefonds 2021'!$BS47</f>
        <v>0</v>
      </c>
      <c r="G47" s="115">
        <f>'Verdeling Gemeentefonds 2021'!H47/'Verdeling Gemeentefonds 2021'!$BS47</f>
        <v>0</v>
      </c>
      <c r="H47" s="115">
        <f>'Verdeling Gemeentefonds 2021'!I47/'Verdeling Gemeentefonds 2021'!$BS47</f>
        <v>0</v>
      </c>
      <c r="I47" s="119">
        <f>'Verdeling Gemeentefonds 2021'!J47/'Verdeling Gemeentefonds 2021'!$BS47</f>
        <v>0</v>
      </c>
      <c r="J47" s="113">
        <f>'Verdeling Gemeentefonds 2021'!N47/'Verdeling Gemeentefonds 2021'!$BS47</f>
        <v>3.3331264751694394E-2</v>
      </c>
      <c r="K47" s="115">
        <f>'Verdeling Gemeentefonds 2021'!S47/'Verdeling Gemeentefonds 2021'!$BS47</f>
        <v>5.02125295142858E-2</v>
      </c>
      <c r="L47" s="119">
        <f>'Verdeling Gemeentefonds 2021'!T47/'Verdeling Gemeentefonds 2021'!$BS47</f>
        <v>8.3543794265980187E-2</v>
      </c>
      <c r="M47" s="112">
        <f>'Verdeling Gemeentefonds 2021'!Z47/'Verdeling Gemeentefonds 2021'!$BS47</f>
        <v>0.30693216375338966</v>
      </c>
      <c r="N47" s="115">
        <f>'Verdeling Gemeentefonds 2021'!AE47/'Verdeling Gemeentefonds 2021'!$BS47</f>
        <v>0.28220779368063625</v>
      </c>
      <c r="O47" s="117">
        <f>'Verdeling Gemeentefonds 2021'!AF47/'Verdeling Gemeentefonds 2021'!$BS47</f>
        <v>0.58913995743402592</v>
      </c>
      <c r="P47" s="122">
        <f>'Verdeling Gemeentefonds 2021'!AK47/'Verdeling Gemeentefonds 2021'!$BS47</f>
        <v>0.21730269818644823</v>
      </c>
      <c r="Q47" s="125">
        <f>'Verdeling Gemeentefonds 2021'!AO47/'Verdeling Gemeentefonds 2021'!$BS47</f>
        <v>1.3463313599958296E-2</v>
      </c>
      <c r="R47" s="121">
        <f>'Verdeling Gemeentefonds 2021'!AR47/'Verdeling Gemeentefonds 2021'!$BS47</f>
        <v>2.0882748133327158E-2</v>
      </c>
      <c r="S47" s="121">
        <f>'Verdeling Gemeentefonds 2021'!AU47/'Verdeling Gemeentefonds 2021'!$BS47</f>
        <v>4.9022209144382295E-2</v>
      </c>
      <c r="T47" s="121">
        <f>'Verdeling Gemeentefonds 2021'!AX47/'Verdeling Gemeentefonds 2021'!$BS47</f>
        <v>1.1844567771455265E-2</v>
      </c>
      <c r="U47" s="121">
        <f>'Verdeling Gemeentefonds 2021'!BA47/'Verdeling Gemeentefonds 2021'!$BS47</f>
        <v>1.2891323612839165E-2</v>
      </c>
      <c r="V47" s="119">
        <f>'Verdeling Gemeentefonds 2021'!BB47/'Verdeling Gemeentefonds 2021'!$BS47</f>
        <v>0.10810416226196218</v>
      </c>
      <c r="W47" s="112">
        <f>'Verdeling Gemeentefonds 2021'!BI47/'Verdeling Gemeentefonds 2021'!$BS47</f>
        <v>-1.7729883728382988E-4</v>
      </c>
      <c r="X47" s="120">
        <f>'Verdeling Gemeentefonds 2021'!BF47/'Verdeling Gemeentefonds 2021'!$BS47</f>
        <v>0</v>
      </c>
      <c r="Y47" s="112">
        <f>'Verdeling Gemeentefonds 2021'!BL47/'Verdeling Gemeentefonds 2021'!$BS47</f>
        <v>0</v>
      </c>
      <c r="Z47" s="120">
        <f>'Verdeling Gemeentefonds 2021'!BR47/'Verdeling Gemeentefonds 2021'!$BS47</f>
        <v>2.0868107801629036E-3</v>
      </c>
      <c r="AA47" s="129">
        <f t="shared" si="0"/>
        <v>1.0000001240912957</v>
      </c>
    </row>
    <row r="48" spans="1:27" x14ac:dyDescent="0.25">
      <c r="A48" s="128" t="s">
        <v>306</v>
      </c>
      <c r="B48" s="13" t="s">
        <v>7</v>
      </c>
      <c r="C48" s="112">
        <f>'Verdeling Gemeentefonds 2021'!D48/'Verdeling Gemeentefonds 2021'!$BS48</f>
        <v>0</v>
      </c>
      <c r="D48" s="115">
        <f>'Verdeling Gemeentefonds 2021'!E48/'Verdeling Gemeentefonds 2021'!$BS48</f>
        <v>0</v>
      </c>
      <c r="E48" s="115">
        <f>'Verdeling Gemeentefonds 2021'!F48/'Verdeling Gemeentefonds 2021'!$BS48</f>
        <v>0</v>
      </c>
      <c r="F48" s="115">
        <f>'Verdeling Gemeentefonds 2021'!G48/'Verdeling Gemeentefonds 2021'!$BS48</f>
        <v>0</v>
      </c>
      <c r="G48" s="115">
        <f>'Verdeling Gemeentefonds 2021'!H48/'Verdeling Gemeentefonds 2021'!$BS48</f>
        <v>0</v>
      </c>
      <c r="H48" s="115">
        <f>'Verdeling Gemeentefonds 2021'!I48/'Verdeling Gemeentefonds 2021'!$BS48</f>
        <v>0</v>
      </c>
      <c r="I48" s="119">
        <f>'Verdeling Gemeentefonds 2021'!J48/'Verdeling Gemeentefonds 2021'!$BS48</f>
        <v>0</v>
      </c>
      <c r="J48" s="113">
        <f>'Verdeling Gemeentefonds 2021'!N48/'Verdeling Gemeentefonds 2021'!$BS48</f>
        <v>8.4879846863971251E-2</v>
      </c>
      <c r="K48" s="115">
        <f>'Verdeling Gemeentefonds 2021'!S48/'Verdeling Gemeentefonds 2021'!$BS48</f>
        <v>9.2865698059800911E-2</v>
      </c>
      <c r="L48" s="119">
        <f>'Verdeling Gemeentefonds 2021'!T48/'Verdeling Gemeentefonds 2021'!$BS48</f>
        <v>0.17774554492377215</v>
      </c>
      <c r="M48" s="112">
        <f>'Verdeling Gemeentefonds 2021'!Z48/'Verdeling Gemeentefonds 2021'!$BS48</f>
        <v>0.34714656850297787</v>
      </c>
      <c r="N48" s="115">
        <f>'Verdeling Gemeentefonds 2021'!AE48/'Verdeling Gemeentefonds 2021'!$BS48</f>
        <v>0.2074564576971259</v>
      </c>
      <c r="O48" s="117">
        <f>'Verdeling Gemeentefonds 2021'!AF48/'Verdeling Gemeentefonds 2021'!$BS48</f>
        <v>0.55460302620010382</v>
      </c>
      <c r="P48" s="122">
        <f>'Verdeling Gemeentefonds 2021'!AK48/'Verdeling Gemeentefonds 2021'!$BS48</f>
        <v>4.3019089319253176E-2</v>
      </c>
      <c r="Q48" s="125">
        <f>'Verdeling Gemeentefonds 2021'!AO48/'Verdeling Gemeentefonds 2021'!$BS48</f>
        <v>1.8149160887317422E-2</v>
      </c>
      <c r="R48" s="121">
        <f>'Verdeling Gemeentefonds 2021'!AR48/'Verdeling Gemeentefonds 2021'!$BS48</f>
        <v>2.2312343412873921E-2</v>
      </c>
      <c r="S48" s="121">
        <f>'Verdeling Gemeentefonds 2021'!AU48/'Verdeling Gemeentefonds 2021'!$BS48</f>
        <v>7.5098484806365051E-2</v>
      </c>
      <c r="T48" s="121">
        <f>'Verdeling Gemeentefonds 2021'!AX48/'Verdeling Gemeentefonds 2021'!$BS48</f>
        <v>6.1067969633678283E-2</v>
      </c>
      <c r="U48" s="121">
        <f>'Verdeling Gemeentefonds 2021'!BA48/'Verdeling Gemeentefonds 2021'!$BS48</f>
        <v>4.5994206944584934E-2</v>
      </c>
      <c r="V48" s="119">
        <f>'Verdeling Gemeentefonds 2021'!BB48/'Verdeling Gemeentefonds 2021'!$BS48</f>
        <v>0.2226221656848196</v>
      </c>
      <c r="W48" s="112">
        <f>'Verdeling Gemeentefonds 2021'!BI48/'Verdeling Gemeentefonds 2021'!$BS48</f>
        <v>-7.6532836611429146E-5</v>
      </c>
      <c r="X48" s="120">
        <f>'Verdeling Gemeentefonds 2021'!BF48/'Verdeling Gemeentefonds 2021'!$BS48</f>
        <v>0</v>
      </c>
      <c r="Y48" s="112">
        <f>'Verdeling Gemeentefonds 2021'!BL48/'Verdeling Gemeentefonds 2021'!$BS48</f>
        <v>0</v>
      </c>
      <c r="Z48" s="120">
        <f>'Verdeling Gemeentefonds 2021'!BR48/'Verdeling Gemeentefonds 2021'!$BS48</f>
        <v>2.0868107382980201E-3</v>
      </c>
      <c r="AA48" s="129">
        <f t="shared" si="0"/>
        <v>1.0000001040296354</v>
      </c>
    </row>
    <row r="49" spans="1:27" x14ac:dyDescent="0.25">
      <c r="A49" s="128" t="s">
        <v>307</v>
      </c>
      <c r="B49" s="13" t="s">
        <v>8</v>
      </c>
      <c r="C49" s="112">
        <f>'Verdeling Gemeentefonds 2021'!D49/'Verdeling Gemeentefonds 2021'!$BS49</f>
        <v>0</v>
      </c>
      <c r="D49" s="115">
        <f>'Verdeling Gemeentefonds 2021'!E49/'Verdeling Gemeentefonds 2021'!$BS49</f>
        <v>0</v>
      </c>
      <c r="E49" s="115">
        <f>'Verdeling Gemeentefonds 2021'!F49/'Verdeling Gemeentefonds 2021'!$BS49</f>
        <v>0</v>
      </c>
      <c r="F49" s="115">
        <f>'Verdeling Gemeentefonds 2021'!G49/'Verdeling Gemeentefonds 2021'!$BS49</f>
        <v>0</v>
      </c>
      <c r="G49" s="115">
        <f>'Verdeling Gemeentefonds 2021'!H49/'Verdeling Gemeentefonds 2021'!$BS49</f>
        <v>0</v>
      </c>
      <c r="H49" s="115">
        <f>'Verdeling Gemeentefonds 2021'!I49/'Verdeling Gemeentefonds 2021'!$BS49</f>
        <v>0</v>
      </c>
      <c r="I49" s="119">
        <f>'Verdeling Gemeentefonds 2021'!J49/'Verdeling Gemeentefonds 2021'!$BS49</f>
        <v>0</v>
      </c>
      <c r="J49" s="113">
        <f>'Verdeling Gemeentefonds 2021'!N49/'Verdeling Gemeentefonds 2021'!$BS49</f>
        <v>5.391146532876695E-2</v>
      </c>
      <c r="K49" s="115">
        <f>'Verdeling Gemeentefonds 2021'!S49/'Verdeling Gemeentefonds 2021'!$BS49</f>
        <v>1.4296784253819372E-2</v>
      </c>
      <c r="L49" s="119">
        <f>'Verdeling Gemeentefonds 2021'!T49/'Verdeling Gemeentefonds 2021'!$BS49</f>
        <v>6.8208249582586325E-2</v>
      </c>
      <c r="M49" s="112">
        <f>'Verdeling Gemeentefonds 2021'!Z49/'Verdeling Gemeentefonds 2021'!$BS49</f>
        <v>0.33400212227832576</v>
      </c>
      <c r="N49" s="115">
        <f>'Verdeling Gemeentefonds 2021'!AE49/'Verdeling Gemeentefonds 2021'!$BS49</f>
        <v>0.25572018817959152</v>
      </c>
      <c r="O49" s="117">
        <f>'Verdeling Gemeentefonds 2021'!AF49/'Verdeling Gemeentefonds 2021'!$BS49</f>
        <v>0.58972231045791723</v>
      </c>
      <c r="P49" s="122">
        <f>'Verdeling Gemeentefonds 2021'!AK49/'Verdeling Gemeentefonds 2021'!$BS49</f>
        <v>0.1600566929653377</v>
      </c>
      <c r="Q49" s="125">
        <f>'Verdeling Gemeentefonds 2021'!AO49/'Verdeling Gemeentefonds 2021'!$BS49</f>
        <v>1.3474197697628126E-2</v>
      </c>
      <c r="R49" s="121">
        <f>'Verdeling Gemeentefonds 2021'!AR49/'Verdeling Gemeentefonds 2021'!$BS49</f>
        <v>3.719069957749456E-2</v>
      </c>
      <c r="S49" s="121">
        <f>'Verdeling Gemeentefonds 2021'!AU49/'Verdeling Gemeentefonds 2021'!$BS49</f>
        <v>6.7771076201826444E-2</v>
      </c>
      <c r="T49" s="121">
        <f>'Verdeling Gemeentefonds 2021'!AX49/'Verdeling Gemeentefonds 2021'!$BS49</f>
        <v>3.179663301044152E-2</v>
      </c>
      <c r="U49" s="121">
        <f>'Verdeling Gemeentefonds 2021'!BA49/'Verdeling Gemeentefonds 2021'!$BS49</f>
        <v>2.9848427606422381E-2</v>
      </c>
      <c r="V49" s="119">
        <f>'Verdeling Gemeentefonds 2021'!BB49/'Verdeling Gemeentefonds 2021'!$BS49</f>
        <v>0.18008103409381304</v>
      </c>
      <c r="W49" s="112">
        <f>'Verdeling Gemeentefonds 2021'!BI49/'Verdeling Gemeentefonds 2021'!$BS49</f>
        <v>-1.5493134648388189E-4</v>
      </c>
      <c r="X49" s="120">
        <f>'Verdeling Gemeentefonds 2021'!BF49/'Verdeling Gemeentefonds 2021'!$BS49</f>
        <v>0</v>
      </c>
      <c r="Y49" s="112">
        <f>'Verdeling Gemeentefonds 2021'!BL49/'Verdeling Gemeentefonds 2021'!$BS49</f>
        <v>0</v>
      </c>
      <c r="Z49" s="120">
        <f>'Verdeling Gemeentefonds 2021'!BR49/'Verdeling Gemeentefonds 2021'!$BS49</f>
        <v>2.0868108689166063E-3</v>
      </c>
      <c r="AA49" s="129">
        <f t="shared" si="0"/>
        <v>1.000000166622087</v>
      </c>
    </row>
    <row r="50" spans="1:27" x14ac:dyDescent="0.25">
      <c r="A50" s="128" t="s">
        <v>469</v>
      </c>
      <c r="B50" s="13" t="s">
        <v>170</v>
      </c>
      <c r="C50" s="112">
        <f>'Verdeling Gemeentefonds 2021'!D50/'Verdeling Gemeentefonds 2021'!$BS50</f>
        <v>0</v>
      </c>
      <c r="D50" s="115">
        <f>'Verdeling Gemeentefonds 2021'!E50/'Verdeling Gemeentefonds 2021'!$BS50</f>
        <v>0</v>
      </c>
      <c r="E50" s="115">
        <f>'Verdeling Gemeentefonds 2021'!F50/'Verdeling Gemeentefonds 2021'!$BS50</f>
        <v>0</v>
      </c>
      <c r="F50" s="115">
        <f>'Verdeling Gemeentefonds 2021'!G50/'Verdeling Gemeentefonds 2021'!$BS50</f>
        <v>0</v>
      </c>
      <c r="G50" s="115">
        <f>'Verdeling Gemeentefonds 2021'!H50/'Verdeling Gemeentefonds 2021'!$BS50</f>
        <v>0</v>
      </c>
      <c r="H50" s="115">
        <f>'Verdeling Gemeentefonds 2021'!I50/'Verdeling Gemeentefonds 2021'!$BS50</f>
        <v>0.28399525986429752</v>
      </c>
      <c r="I50" s="119">
        <f>'Verdeling Gemeentefonds 2021'!J50/'Verdeling Gemeentefonds 2021'!$BS50</f>
        <v>0.28399525986429752</v>
      </c>
      <c r="J50" s="113">
        <f>'Verdeling Gemeentefonds 2021'!N50/'Verdeling Gemeentefonds 2021'!$BS50</f>
        <v>2.5632879671850826E-2</v>
      </c>
      <c r="K50" s="115">
        <f>'Verdeling Gemeentefonds 2021'!S50/'Verdeling Gemeentefonds 2021'!$BS50</f>
        <v>3.9905947605108584E-3</v>
      </c>
      <c r="L50" s="119">
        <f>'Verdeling Gemeentefonds 2021'!T50/'Verdeling Gemeentefonds 2021'!$BS50</f>
        <v>2.9623474432361682E-2</v>
      </c>
      <c r="M50" s="112">
        <f>'Verdeling Gemeentefonds 2021'!Z50/'Verdeling Gemeentefonds 2021'!$BS50</f>
        <v>0.28801564886585673</v>
      </c>
      <c r="N50" s="115">
        <f>'Verdeling Gemeentefonds 2021'!AE50/'Verdeling Gemeentefonds 2021'!$BS50</f>
        <v>0.1755095144147745</v>
      </c>
      <c r="O50" s="117">
        <f>'Verdeling Gemeentefonds 2021'!AF50/'Verdeling Gemeentefonds 2021'!$BS50</f>
        <v>0.46352516328063126</v>
      </c>
      <c r="P50" s="122">
        <f>'Verdeling Gemeentefonds 2021'!AK50/'Verdeling Gemeentefonds 2021'!$BS50</f>
        <v>2.3041958493852634E-2</v>
      </c>
      <c r="Q50" s="125">
        <f>'Verdeling Gemeentefonds 2021'!AO50/'Verdeling Gemeentefonds 2021'!$BS50</f>
        <v>1.5258979637039668E-2</v>
      </c>
      <c r="R50" s="121">
        <f>'Verdeling Gemeentefonds 2021'!AR50/'Verdeling Gemeentefonds 2021'!$BS50</f>
        <v>3.4373782950903257E-2</v>
      </c>
      <c r="S50" s="121">
        <f>'Verdeling Gemeentefonds 2021'!AU50/'Verdeling Gemeentefonds 2021'!$BS50</f>
        <v>6.9858154782435705E-2</v>
      </c>
      <c r="T50" s="121">
        <f>'Verdeling Gemeentefonds 2021'!AX50/'Verdeling Gemeentefonds 2021'!$BS50</f>
        <v>4.7590326074735338E-2</v>
      </c>
      <c r="U50" s="121">
        <f>'Verdeling Gemeentefonds 2021'!BA50/'Verdeling Gemeentefonds 2021'!$BS50</f>
        <v>3.0850457917541717E-2</v>
      </c>
      <c r="V50" s="119">
        <f>'Verdeling Gemeentefonds 2021'!BB50/'Verdeling Gemeentefonds 2021'!$BS50</f>
        <v>0.1979317013626557</v>
      </c>
      <c r="W50" s="112">
        <f>'Verdeling Gemeentefonds 2021'!BI50/'Verdeling Gemeentefonds 2021'!$BS50</f>
        <v>-2.0440777888760977E-4</v>
      </c>
      <c r="X50" s="120">
        <f>'Verdeling Gemeentefonds 2021'!BF50/'Verdeling Gemeentefonds 2021'!$BS50</f>
        <v>0</v>
      </c>
      <c r="Y50" s="112">
        <f>'Verdeling Gemeentefonds 2021'!BL50/'Verdeling Gemeentefonds 2021'!$BS50</f>
        <v>0</v>
      </c>
      <c r="Z50" s="120">
        <f>'Verdeling Gemeentefonds 2021'!BR50/'Verdeling Gemeentefonds 2021'!$BS50</f>
        <v>2.0868104379292017E-3</v>
      </c>
      <c r="AA50" s="129">
        <f t="shared" si="0"/>
        <v>0.99999996009284031</v>
      </c>
    </row>
    <row r="51" spans="1:27" x14ac:dyDescent="0.25">
      <c r="A51" s="128" t="s">
        <v>572</v>
      </c>
      <c r="B51" s="13" t="s">
        <v>275</v>
      </c>
      <c r="C51" s="112">
        <f>'Verdeling Gemeentefonds 2021'!D51/'Verdeling Gemeentefonds 2021'!$BS51</f>
        <v>0</v>
      </c>
      <c r="D51" s="115">
        <f>'Verdeling Gemeentefonds 2021'!E51/'Verdeling Gemeentefonds 2021'!$BS51</f>
        <v>0</v>
      </c>
      <c r="E51" s="115">
        <f>'Verdeling Gemeentefonds 2021'!F51/'Verdeling Gemeentefonds 2021'!$BS51</f>
        <v>0</v>
      </c>
      <c r="F51" s="115">
        <f>'Verdeling Gemeentefonds 2021'!G51/'Verdeling Gemeentefonds 2021'!$BS51</f>
        <v>0</v>
      </c>
      <c r="G51" s="115">
        <f>'Verdeling Gemeentefonds 2021'!H51/'Verdeling Gemeentefonds 2021'!$BS51</f>
        <v>0</v>
      </c>
      <c r="H51" s="115">
        <f>'Verdeling Gemeentefonds 2021'!I51/'Verdeling Gemeentefonds 2021'!$BS51</f>
        <v>0</v>
      </c>
      <c r="I51" s="119">
        <f>'Verdeling Gemeentefonds 2021'!J51/'Verdeling Gemeentefonds 2021'!$BS51</f>
        <v>0</v>
      </c>
      <c r="J51" s="113">
        <f>'Verdeling Gemeentefonds 2021'!N51/'Verdeling Gemeentefonds 2021'!$BS51</f>
        <v>6.3825312750910274E-2</v>
      </c>
      <c r="K51" s="115">
        <f>'Verdeling Gemeentefonds 2021'!S51/'Verdeling Gemeentefonds 2021'!$BS51</f>
        <v>6.5384542385488284E-2</v>
      </c>
      <c r="L51" s="119">
        <f>'Verdeling Gemeentefonds 2021'!T51/'Verdeling Gemeentefonds 2021'!$BS51</f>
        <v>0.12920985513639854</v>
      </c>
      <c r="M51" s="112">
        <f>'Verdeling Gemeentefonds 2021'!Z51/'Verdeling Gemeentefonds 2021'!$BS51</f>
        <v>0.34925406624050981</v>
      </c>
      <c r="N51" s="115">
        <f>'Verdeling Gemeentefonds 2021'!AE51/'Verdeling Gemeentefonds 2021'!$BS51</f>
        <v>0.15838748693267202</v>
      </c>
      <c r="O51" s="117">
        <f>'Verdeling Gemeentefonds 2021'!AF51/'Verdeling Gemeentefonds 2021'!$BS51</f>
        <v>0.50764155317318183</v>
      </c>
      <c r="P51" s="122">
        <f>'Verdeling Gemeentefonds 2021'!AK51/'Verdeling Gemeentefonds 2021'!$BS51</f>
        <v>0.19481804112543852</v>
      </c>
      <c r="Q51" s="125">
        <f>'Verdeling Gemeentefonds 2021'!AO51/'Verdeling Gemeentefonds 2021'!$BS51</f>
        <v>1.4079782329281379E-2</v>
      </c>
      <c r="R51" s="121">
        <f>'Verdeling Gemeentefonds 2021'!AR51/'Verdeling Gemeentefonds 2021'!$BS51</f>
        <v>2.3932377859550893E-2</v>
      </c>
      <c r="S51" s="121">
        <f>'Verdeling Gemeentefonds 2021'!AU51/'Verdeling Gemeentefonds 2021'!$BS51</f>
        <v>5.5783529694767776E-2</v>
      </c>
      <c r="T51" s="121">
        <f>'Verdeling Gemeentefonds 2021'!AX51/'Verdeling Gemeentefonds 2021'!$BS51</f>
        <v>2.6141507555231862E-2</v>
      </c>
      <c r="U51" s="121">
        <f>'Verdeling Gemeentefonds 2021'!BA51/'Verdeling Gemeentefonds 2021'!$BS51</f>
        <v>4.6510485498485993E-2</v>
      </c>
      <c r="V51" s="119">
        <f>'Verdeling Gemeentefonds 2021'!BB51/'Verdeling Gemeentefonds 2021'!$BS51</f>
        <v>0.1664476829373179</v>
      </c>
      <c r="W51" s="112">
        <f>'Verdeling Gemeentefonds 2021'!BI51/'Verdeling Gemeentefonds 2021'!$BS51</f>
        <v>-2.03843113451732E-4</v>
      </c>
      <c r="X51" s="120">
        <f>'Verdeling Gemeentefonds 2021'!BF51/'Verdeling Gemeentefonds 2021'!$BS51</f>
        <v>0</v>
      </c>
      <c r="Y51" s="112">
        <f>'Verdeling Gemeentefonds 2021'!BL51/'Verdeling Gemeentefonds 2021'!$BS51</f>
        <v>0</v>
      </c>
      <c r="Z51" s="120">
        <f>'Verdeling Gemeentefonds 2021'!BR51/'Verdeling Gemeentefonds 2021'!$BS51</f>
        <v>2.086810729865459E-3</v>
      </c>
      <c r="AA51" s="129">
        <f t="shared" si="0"/>
        <v>1.0000000999887506</v>
      </c>
    </row>
    <row r="52" spans="1:27" x14ac:dyDescent="0.25">
      <c r="A52" s="128" t="s">
        <v>436</v>
      </c>
      <c r="B52" s="13" t="s">
        <v>137</v>
      </c>
      <c r="C52" s="112">
        <f>'Verdeling Gemeentefonds 2021'!D52/'Verdeling Gemeentefonds 2021'!$BS52</f>
        <v>0</v>
      </c>
      <c r="D52" s="115">
        <f>'Verdeling Gemeentefonds 2021'!E52/'Verdeling Gemeentefonds 2021'!$BS52</f>
        <v>0</v>
      </c>
      <c r="E52" s="115">
        <f>'Verdeling Gemeentefonds 2021'!F52/'Verdeling Gemeentefonds 2021'!$BS52</f>
        <v>0.53867543720921984</v>
      </c>
      <c r="F52" s="115">
        <f>'Verdeling Gemeentefonds 2021'!G52/'Verdeling Gemeentefonds 2021'!$BS52</f>
        <v>0</v>
      </c>
      <c r="G52" s="115">
        <f>'Verdeling Gemeentefonds 2021'!H52/'Verdeling Gemeentefonds 2021'!$BS52</f>
        <v>0</v>
      </c>
      <c r="H52" s="115">
        <f>'Verdeling Gemeentefonds 2021'!I52/'Verdeling Gemeentefonds 2021'!$BS52</f>
        <v>0.11761673089129678</v>
      </c>
      <c r="I52" s="119">
        <f>'Verdeling Gemeentefonds 2021'!J52/'Verdeling Gemeentefonds 2021'!$BS52</f>
        <v>0.6562921681005166</v>
      </c>
      <c r="J52" s="113">
        <f>'Verdeling Gemeentefonds 2021'!N52/'Verdeling Gemeentefonds 2021'!$BS52</f>
        <v>3.4369075237211999E-2</v>
      </c>
      <c r="K52" s="115">
        <f>'Verdeling Gemeentefonds 2021'!S52/'Verdeling Gemeentefonds 2021'!$BS52</f>
        <v>4.7547108932178866E-2</v>
      </c>
      <c r="L52" s="119">
        <f>'Verdeling Gemeentefonds 2021'!T52/'Verdeling Gemeentefonds 2021'!$BS52</f>
        <v>8.1916184169390865E-2</v>
      </c>
      <c r="M52" s="112">
        <f>'Verdeling Gemeentefonds 2021'!Z52/'Verdeling Gemeentefonds 2021'!$BS52</f>
        <v>0.10438257204217498</v>
      </c>
      <c r="N52" s="115">
        <f>'Verdeling Gemeentefonds 2021'!AE52/'Verdeling Gemeentefonds 2021'!$BS52</f>
        <v>5.6014877896118746E-2</v>
      </c>
      <c r="O52" s="117">
        <f>'Verdeling Gemeentefonds 2021'!AF52/'Verdeling Gemeentefonds 2021'!$BS52</f>
        <v>0.16039744993829375</v>
      </c>
      <c r="P52" s="122">
        <f>'Verdeling Gemeentefonds 2021'!AK52/'Verdeling Gemeentefonds 2021'!$BS52</f>
        <v>1.3657853532153971E-2</v>
      </c>
      <c r="Q52" s="125">
        <f>'Verdeling Gemeentefonds 2021'!AO52/'Verdeling Gemeentefonds 2021'!$BS52</f>
        <v>5.7513576446789087E-3</v>
      </c>
      <c r="R52" s="121">
        <f>'Verdeling Gemeentefonds 2021'!AR52/'Verdeling Gemeentefonds 2021'!$BS52</f>
        <v>1.6891155090027216E-2</v>
      </c>
      <c r="S52" s="121">
        <f>'Verdeling Gemeentefonds 2021'!AU52/'Verdeling Gemeentefonds 2021'!$BS52</f>
        <v>2.0514218619202461E-2</v>
      </c>
      <c r="T52" s="121">
        <f>'Verdeling Gemeentefonds 2021'!AX52/'Verdeling Gemeentefonds 2021'!$BS52</f>
        <v>2.2020843495639753E-2</v>
      </c>
      <c r="U52" s="121">
        <f>'Verdeling Gemeentefonds 2021'!BA52/'Verdeling Gemeentefonds 2021'!$BS52</f>
        <v>2.0628248109752809E-2</v>
      </c>
      <c r="V52" s="119">
        <f>'Verdeling Gemeentefonds 2021'!BB52/'Verdeling Gemeentefonds 2021'!$BS52</f>
        <v>8.5805822959301142E-2</v>
      </c>
      <c r="W52" s="112">
        <f>'Verdeling Gemeentefonds 2021'!BI52/'Verdeling Gemeentefonds 2021'!$BS52</f>
        <v>-1.5628954932169785E-4</v>
      </c>
      <c r="X52" s="120">
        <f>'Verdeling Gemeentefonds 2021'!BF52/'Verdeling Gemeentefonds 2021'!$BS52</f>
        <v>0</v>
      </c>
      <c r="Y52" s="112">
        <f>'Verdeling Gemeentefonds 2021'!BL52/'Verdeling Gemeentefonds 2021'!$BS52</f>
        <v>0</v>
      </c>
      <c r="Z52" s="120">
        <f>'Verdeling Gemeentefonds 2021'!BR52/'Verdeling Gemeentefonds 2021'!$BS52</f>
        <v>2.086810520521021E-3</v>
      </c>
      <c r="AA52" s="129">
        <f t="shared" si="0"/>
        <v>0.99999999967085562</v>
      </c>
    </row>
    <row r="53" spans="1:27" x14ac:dyDescent="0.25">
      <c r="A53" s="128" t="s">
        <v>509</v>
      </c>
      <c r="B53" s="13" t="s">
        <v>210</v>
      </c>
      <c r="C53" s="112">
        <f>'Verdeling Gemeentefonds 2021'!D53/'Verdeling Gemeentefonds 2021'!$BS53</f>
        <v>0</v>
      </c>
      <c r="D53" s="115">
        <f>'Verdeling Gemeentefonds 2021'!E53/'Verdeling Gemeentefonds 2021'!$BS53</f>
        <v>0</v>
      </c>
      <c r="E53" s="115">
        <f>'Verdeling Gemeentefonds 2021'!F53/'Verdeling Gemeentefonds 2021'!$BS53</f>
        <v>0</v>
      </c>
      <c r="F53" s="115">
        <f>'Verdeling Gemeentefonds 2021'!G53/'Verdeling Gemeentefonds 2021'!$BS53</f>
        <v>0</v>
      </c>
      <c r="G53" s="115">
        <f>'Verdeling Gemeentefonds 2021'!H53/'Verdeling Gemeentefonds 2021'!$BS53</f>
        <v>0</v>
      </c>
      <c r="H53" s="115">
        <f>'Verdeling Gemeentefonds 2021'!I53/'Verdeling Gemeentefonds 2021'!$BS53</f>
        <v>0</v>
      </c>
      <c r="I53" s="119">
        <f>'Verdeling Gemeentefonds 2021'!J53/'Verdeling Gemeentefonds 2021'!$BS53</f>
        <v>0</v>
      </c>
      <c r="J53" s="113">
        <f>'Verdeling Gemeentefonds 2021'!N53/'Verdeling Gemeentefonds 2021'!$BS53</f>
        <v>6.1705314093345939E-2</v>
      </c>
      <c r="K53" s="115">
        <f>'Verdeling Gemeentefonds 2021'!S53/'Verdeling Gemeentefonds 2021'!$BS53</f>
        <v>5.2804737161871576E-2</v>
      </c>
      <c r="L53" s="119">
        <f>'Verdeling Gemeentefonds 2021'!T53/'Verdeling Gemeentefonds 2021'!$BS53</f>
        <v>0.11451005125521752</v>
      </c>
      <c r="M53" s="112">
        <f>'Verdeling Gemeentefonds 2021'!Z53/'Verdeling Gemeentefonds 2021'!$BS53</f>
        <v>0.35407715121562616</v>
      </c>
      <c r="N53" s="115">
        <f>'Verdeling Gemeentefonds 2021'!AE53/'Verdeling Gemeentefonds 2021'!$BS53</f>
        <v>0.24619156302748721</v>
      </c>
      <c r="O53" s="117">
        <f>'Verdeling Gemeentefonds 2021'!AF53/'Verdeling Gemeentefonds 2021'!$BS53</f>
        <v>0.60026871424311334</v>
      </c>
      <c r="P53" s="122">
        <f>'Verdeling Gemeentefonds 2021'!AK53/'Verdeling Gemeentefonds 2021'!$BS53</f>
        <v>0.11105475614587913</v>
      </c>
      <c r="Q53" s="125">
        <f>'Verdeling Gemeentefonds 2021'!AO53/'Verdeling Gemeentefonds 2021'!$BS53</f>
        <v>1.5792548174016895E-2</v>
      </c>
      <c r="R53" s="121">
        <f>'Verdeling Gemeentefonds 2021'!AR53/'Verdeling Gemeentefonds 2021'!$BS53</f>
        <v>3.0623130283541387E-2</v>
      </c>
      <c r="S53" s="121">
        <f>'Verdeling Gemeentefonds 2021'!AU53/'Verdeling Gemeentefonds 2021'!$BS53</f>
        <v>5.1151350788130337E-2</v>
      </c>
      <c r="T53" s="121">
        <f>'Verdeling Gemeentefonds 2021'!AX53/'Verdeling Gemeentefonds 2021'!$BS53</f>
        <v>2.6034331993850173E-2</v>
      </c>
      <c r="U53" s="121">
        <f>'Verdeling Gemeentefonds 2021'!BA53/'Verdeling Gemeentefonds 2021'!$BS53</f>
        <v>4.8622041087837978E-2</v>
      </c>
      <c r="V53" s="119">
        <f>'Verdeling Gemeentefonds 2021'!BB53/'Verdeling Gemeentefonds 2021'!$BS53</f>
        <v>0.17222340232737676</v>
      </c>
      <c r="W53" s="112">
        <f>'Verdeling Gemeentefonds 2021'!BI53/'Verdeling Gemeentefonds 2021'!$BS53</f>
        <v>-1.4383887897915587E-4</v>
      </c>
      <c r="X53" s="120">
        <f>'Verdeling Gemeentefonds 2021'!BF53/'Verdeling Gemeentefonds 2021'!$BS53</f>
        <v>0</v>
      </c>
      <c r="Y53" s="112">
        <f>'Verdeling Gemeentefonds 2021'!BL53/'Verdeling Gemeentefonds 2021'!$BS53</f>
        <v>0</v>
      </c>
      <c r="Z53" s="120">
        <f>'Verdeling Gemeentefonds 2021'!BR53/'Verdeling Gemeentefonds 2021'!$BS53</f>
        <v>2.0868103029181651E-3</v>
      </c>
      <c r="AA53" s="129">
        <f t="shared" si="0"/>
        <v>0.9999998953955257</v>
      </c>
    </row>
    <row r="54" spans="1:27" x14ac:dyDescent="0.25">
      <c r="A54" s="128" t="s">
        <v>437</v>
      </c>
      <c r="B54" s="13" t="s">
        <v>138</v>
      </c>
      <c r="C54" s="112">
        <f>'Verdeling Gemeentefonds 2021'!D54/'Verdeling Gemeentefonds 2021'!$BS54</f>
        <v>0</v>
      </c>
      <c r="D54" s="115">
        <f>'Verdeling Gemeentefonds 2021'!E54/'Verdeling Gemeentefonds 2021'!$BS54</f>
        <v>0</v>
      </c>
      <c r="E54" s="115">
        <f>'Verdeling Gemeentefonds 2021'!F54/'Verdeling Gemeentefonds 2021'!$BS54</f>
        <v>0</v>
      </c>
      <c r="F54" s="115">
        <f>'Verdeling Gemeentefonds 2021'!G54/'Verdeling Gemeentefonds 2021'!$BS54</f>
        <v>0</v>
      </c>
      <c r="G54" s="115">
        <f>'Verdeling Gemeentefonds 2021'!H54/'Verdeling Gemeentefonds 2021'!$BS54</f>
        <v>0</v>
      </c>
      <c r="H54" s="115">
        <f>'Verdeling Gemeentefonds 2021'!I54/'Verdeling Gemeentefonds 2021'!$BS54</f>
        <v>0</v>
      </c>
      <c r="I54" s="119">
        <f>'Verdeling Gemeentefonds 2021'!J54/'Verdeling Gemeentefonds 2021'!$BS54</f>
        <v>0</v>
      </c>
      <c r="J54" s="113">
        <f>'Verdeling Gemeentefonds 2021'!N54/'Verdeling Gemeentefonds 2021'!$BS54</f>
        <v>3.9231139301894043E-2</v>
      </c>
      <c r="K54" s="115">
        <f>'Verdeling Gemeentefonds 2021'!S54/'Verdeling Gemeentefonds 2021'!$BS54</f>
        <v>0</v>
      </c>
      <c r="L54" s="119">
        <f>'Verdeling Gemeentefonds 2021'!T54/'Verdeling Gemeentefonds 2021'!$BS54</f>
        <v>3.9231139301894043E-2</v>
      </c>
      <c r="M54" s="112">
        <f>'Verdeling Gemeentefonds 2021'!Z54/'Verdeling Gemeentefonds 2021'!$BS54</f>
        <v>0.25923559096372017</v>
      </c>
      <c r="N54" s="115">
        <f>'Verdeling Gemeentefonds 2021'!AE54/'Verdeling Gemeentefonds 2021'!$BS54</f>
        <v>0.20291050500254768</v>
      </c>
      <c r="O54" s="117">
        <f>'Verdeling Gemeentefonds 2021'!AF54/'Verdeling Gemeentefonds 2021'!$BS54</f>
        <v>0.46214609596626788</v>
      </c>
      <c r="P54" s="122">
        <f>'Verdeling Gemeentefonds 2021'!AK54/'Verdeling Gemeentefonds 2021'!$BS54</f>
        <v>0.43681717650588903</v>
      </c>
      <c r="Q54" s="125">
        <f>'Verdeling Gemeentefonds 2021'!AO54/'Verdeling Gemeentefonds 2021'!$BS54</f>
        <v>1.2344988919163517E-2</v>
      </c>
      <c r="R54" s="121">
        <f>'Verdeling Gemeentefonds 2021'!AR54/'Verdeling Gemeentefonds 2021'!$BS54</f>
        <v>1.9358325940266059E-2</v>
      </c>
      <c r="S54" s="121">
        <f>'Verdeling Gemeentefonds 2021'!AU54/'Verdeling Gemeentefonds 2021'!$BS54</f>
        <v>2.0847184972951148E-2</v>
      </c>
      <c r="T54" s="121">
        <f>'Verdeling Gemeentefonds 2021'!AX54/'Verdeling Gemeentefonds 2021'!$BS54</f>
        <v>6.1726823377867591E-3</v>
      </c>
      <c r="U54" s="121">
        <f>'Verdeling Gemeentefonds 2021'!BA54/'Verdeling Gemeentefonds 2021'!$BS54</f>
        <v>1.1647435049257559E-3</v>
      </c>
      <c r="V54" s="119">
        <f>'Verdeling Gemeentefonds 2021'!BB54/'Verdeling Gemeentefonds 2021'!$BS54</f>
        <v>5.988792567509324E-2</v>
      </c>
      <c r="W54" s="112">
        <f>'Verdeling Gemeentefonds 2021'!BI54/'Verdeling Gemeentefonds 2021'!$BS54</f>
        <v>-1.6918240557371825E-4</v>
      </c>
      <c r="X54" s="120">
        <f>'Verdeling Gemeentefonds 2021'!BF54/'Verdeling Gemeentefonds 2021'!$BS54</f>
        <v>0</v>
      </c>
      <c r="Y54" s="112">
        <f>'Verdeling Gemeentefonds 2021'!BL54/'Verdeling Gemeentefonds 2021'!$BS54</f>
        <v>0</v>
      </c>
      <c r="Z54" s="120">
        <f>'Verdeling Gemeentefonds 2021'!BR54/'Verdeling Gemeentefonds 2021'!$BS54</f>
        <v>2.0868104491978284E-3</v>
      </c>
      <c r="AA54" s="129">
        <f t="shared" si="0"/>
        <v>0.99999996549276837</v>
      </c>
    </row>
    <row r="55" spans="1:27" x14ac:dyDescent="0.25">
      <c r="A55" s="128" t="s">
        <v>475</v>
      </c>
      <c r="B55" s="13" t="s">
        <v>176</v>
      </c>
      <c r="C55" s="112">
        <f>'Verdeling Gemeentefonds 2021'!D55/'Verdeling Gemeentefonds 2021'!$BS55</f>
        <v>0</v>
      </c>
      <c r="D55" s="115">
        <f>'Verdeling Gemeentefonds 2021'!E55/'Verdeling Gemeentefonds 2021'!$BS55</f>
        <v>0</v>
      </c>
      <c r="E55" s="115">
        <f>'Verdeling Gemeentefonds 2021'!F55/'Verdeling Gemeentefonds 2021'!$BS55</f>
        <v>0</v>
      </c>
      <c r="F55" s="115">
        <f>'Verdeling Gemeentefonds 2021'!G55/'Verdeling Gemeentefonds 2021'!$BS55</f>
        <v>0</v>
      </c>
      <c r="G55" s="115">
        <f>'Verdeling Gemeentefonds 2021'!H55/'Verdeling Gemeentefonds 2021'!$BS55</f>
        <v>0</v>
      </c>
      <c r="H55" s="115">
        <f>'Verdeling Gemeentefonds 2021'!I55/'Verdeling Gemeentefonds 2021'!$BS55</f>
        <v>0.28732300185551229</v>
      </c>
      <c r="I55" s="119">
        <f>'Verdeling Gemeentefonds 2021'!J55/'Verdeling Gemeentefonds 2021'!$BS55</f>
        <v>0.28732300185551229</v>
      </c>
      <c r="J55" s="113">
        <f>'Verdeling Gemeentefonds 2021'!N55/'Verdeling Gemeentefonds 2021'!$BS55</f>
        <v>3.8508086690346978E-2</v>
      </c>
      <c r="K55" s="115">
        <f>'Verdeling Gemeentefonds 2021'!S55/'Verdeling Gemeentefonds 2021'!$BS55</f>
        <v>5.3354321105436829E-3</v>
      </c>
      <c r="L55" s="119">
        <f>'Verdeling Gemeentefonds 2021'!T55/'Verdeling Gemeentefonds 2021'!$BS55</f>
        <v>4.3843518800890657E-2</v>
      </c>
      <c r="M55" s="112">
        <f>'Verdeling Gemeentefonds 2021'!Z55/'Verdeling Gemeentefonds 2021'!$BS55</f>
        <v>0.25251262397020519</v>
      </c>
      <c r="N55" s="115">
        <f>'Verdeling Gemeentefonds 2021'!AE55/'Verdeling Gemeentefonds 2021'!$BS55</f>
        <v>8.0561921527603039E-2</v>
      </c>
      <c r="O55" s="117">
        <f>'Verdeling Gemeentefonds 2021'!AF55/'Verdeling Gemeentefonds 2021'!$BS55</f>
        <v>0.33307454549780824</v>
      </c>
      <c r="P55" s="122">
        <f>'Verdeling Gemeentefonds 2021'!AK55/'Verdeling Gemeentefonds 2021'!$BS55</f>
        <v>0.15884206904866466</v>
      </c>
      <c r="Q55" s="125">
        <f>'Verdeling Gemeentefonds 2021'!AO55/'Verdeling Gemeentefonds 2021'!$BS55</f>
        <v>1.5202119812569878E-2</v>
      </c>
      <c r="R55" s="121">
        <f>'Verdeling Gemeentefonds 2021'!AR55/'Verdeling Gemeentefonds 2021'!$BS55</f>
        <v>3.8826677765057264E-2</v>
      </c>
      <c r="S55" s="121">
        <f>'Verdeling Gemeentefonds 2021'!AU55/'Verdeling Gemeentefonds 2021'!$BS55</f>
        <v>5.6931753568775799E-2</v>
      </c>
      <c r="T55" s="121">
        <f>'Verdeling Gemeentefonds 2021'!AX55/'Verdeling Gemeentefonds 2021'!$BS55</f>
        <v>4.2359157404877591E-2</v>
      </c>
      <c r="U55" s="121">
        <f>'Verdeling Gemeentefonds 2021'!BA55/'Verdeling Gemeentefonds 2021'!$BS55</f>
        <v>2.1699838359086492E-2</v>
      </c>
      <c r="V55" s="119">
        <f>'Verdeling Gemeentefonds 2021'!BB55/'Verdeling Gemeentefonds 2021'!$BS55</f>
        <v>0.17501954691036703</v>
      </c>
      <c r="W55" s="112">
        <f>'Verdeling Gemeentefonds 2021'!BI55/'Verdeling Gemeentefonds 2021'!$BS55</f>
        <v>-1.8960664307139888E-4</v>
      </c>
      <c r="X55" s="120">
        <f>'Verdeling Gemeentefonds 2021'!BF55/'Verdeling Gemeentefonds 2021'!$BS55</f>
        <v>0</v>
      </c>
      <c r="Y55" s="112">
        <f>'Verdeling Gemeentefonds 2021'!BL55/'Verdeling Gemeentefonds 2021'!$BS55</f>
        <v>0</v>
      </c>
      <c r="Z55" s="120">
        <f>'Verdeling Gemeentefonds 2021'!BR55/'Verdeling Gemeentefonds 2021'!$BS55</f>
        <v>2.0868102827959725E-3</v>
      </c>
      <c r="AA55" s="129">
        <f t="shared" si="0"/>
        <v>0.99999988575296739</v>
      </c>
    </row>
    <row r="56" spans="1:27" x14ac:dyDescent="0.25">
      <c r="A56" s="128" t="s">
        <v>494</v>
      </c>
      <c r="B56" s="13" t="s">
        <v>195</v>
      </c>
      <c r="C56" s="112">
        <f>'Verdeling Gemeentefonds 2021'!D56/'Verdeling Gemeentefonds 2021'!$BS56</f>
        <v>0</v>
      </c>
      <c r="D56" s="115">
        <f>'Verdeling Gemeentefonds 2021'!E56/'Verdeling Gemeentefonds 2021'!$BS56</f>
        <v>0</v>
      </c>
      <c r="E56" s="115">
        <f>'Verdeling Gemeentefonds 2021'!F56/'Verdeling Gemeentefonds 2021'!$BS56</f>
        <v>0</v>
      </c>
      <c r="F56" s="115">
        <f>'Verdeling Gemeentefonds 2021'!G56/'Verdeling Gemeentefonds 2021'!$BS56</f>
        <v>0</v>
      </c>
      <c r="G56" s="115">
        <f>'Verdeling Gemeentefonds 2021'!H56/'Verdeling Gemeentefonds 2021'!$BS56</f>
        <v>0</v>
      </c>
      <c r="H56" s="115">
        <f>'Verdeling Gemeentefonds 2021'!I56/'Verdeling Gemeentefonds 2021'!$BS56</f>
        <v>0.32938494170392602</v>
      </c>
      <c r="I56" s="119">
        <f>'Verdeling Gemeentefonds 2021'!J56/'Verdeling Gemeentefonds 2021'!$BS56</f>
        <v>0.32938494170392602</v>
      </c>
      <c r="J56" s="113">
        <f>'Verdeling Gemeentefonds 2021'!N56/'Verdeling Gemeentefonds 2021'!$BS56</f>
        <v>4.181701343870179E-2</v>
      </c>
      <c r="K56" s="115">
        <f>'Verdeling Gemeentefonds 2021'!S56/'Verdeling Gemeentefonds 2021'!$BS56</f>
        <v>4.8156137191810541E-2</v>
      </c>
      <c r="L56" s="119">
        <f>'Verdeling Gemeentefonds 2021'!T56/'Verdeling Gemeentefonds 2021'!$BS56</f>
        <v>8.9973150630512325E-2</v>
      </c>
      <c r="M56" s="112">
        <f>'Verdeling Gemeentefonds 2021'!Z56/'Verdeling Gemeentefonds 2021'!$BS56</f>
        <v>0.37560459996805523</v>
      </c>
      <c r="N56" s="115">
        <f>'Verdeling Gemeentefonds 2021'!AE56/'Verdeling Gemeentefonds 2021'!$BS56</f>
        <v>9.4842763315249684E-2</v>
      </c>
      <c r="O56" s="117">
        <f>'Verdeling Gemeentefonds 2021'!AF56/'Verdeling Gemeentefonds 2021'!$BS56</f>
        <v>0.47044736328330494</v>
      </c>
      <c r="P56" s="122">
        <f>'Verdeling Gemeentefonds 2021'!AK56/'Verdeling Gemeentefonds 2021'!$BS56</f>
        <v>0.11251985777898325</v>
      </c>
      <c r="Q56" s="125">
        <f>'Verdeling Gemeentefonds 2021'!AO56/'Verdeling Gemeentefonds 2021'!$BS56</f>
        <v>2.2370579190745137E-2</v>
      </c>
      <c r="R56" s="121">
        <f>'Verdeling Gemeentefonds 2021'!AR56/'Verdeling Gemeentefonds 2021'!$BS56</f>
        <v>6.4195622069595823E-2</v>
      </c>
      <c r="S56" s="121">
        <f>'Verdeling Gemeentefonds 2021'!AU56/'Verdeling Gemeentefonds 2021'!$BS56</f>
        <v>0.10867150523251921</v>
      </c>
      <c r="T56" s="121">
        <f>'Verdeling Gemeentefonds 2021'!AX56/'Verdeling Gemeentefonds 2021'!$BS56</f>
        <v>8.8702046319406799E-2</v>
      </c>
      <c r="U56" s="121">
        <f>'Verdeling Gemeentefonds 2021'!BA56/'Verdeling Gemeentefonds 2021'!$BS56</f>
        <v>4.73155616602213E-2</v>
      </c>
      <c r="V56" s="119">
        <f>'Verdeling Gemeentefonds 2021'!BB56/'Verdeling Gemeentefonds 2021'!$BS56</f>
        <v>0.33125531447248824</v>
      </c>
      <c r="W56" s="112">
        <f>'Verdeling Gemeentefonds 2021'!BI56/'Verdeling Gemeentefonds 2021'!$BS56</f>
        <v>-2.4718964587709262E-4</v>
      </c>
      <c r="X56" s="120">
        <f>'Verdeling Gemeentefonds 2021'!BF56/'Verdeling Gemeentefonds 2021'!$BS56</f>
        <v>0</v>
      </c>
      <c r="Y56" s="112">
        <f>'Verdeling Gemeentefonds 2021'!BL56/'Verdeling Gemeentefonds 2021'!$BS56</f>
        <v>-0.33333335955583443</v>
      </c>
      <c r="Z56" s="120">
        <f>'Verdeling Gemeentefonds 2021'!BR56/'Verdeling Gemeentefonds 2021'!$BS56</f>
        <v>0</v>
      </c>
      <c r="AA56" s="129">
        <f t="shared" si="0"/>
        <v>1.0000000786675032</v>
      </c>
    </row>
    <row r="57" spans="1:27" x14ac:dyDescent="0.25">
      <c r="A57" s="128" t="s">
        <v>524</v>
      </c>
      <c r="B57" s="13" t="s">
        <v>227</v>
      </c>
      <c r="C57" s="112">
        <f>'Verdeling Gemeentefonds 2021'!D57/'Verdeling Gemeentefonds 2021'!$BS57</f>
        <v>0</v>
      </c>
      <c r="D57" s="115">
        <f>'Verdeling Gemeentefonds 2021'!E57/'Verdeling Gemeentefonds 2021'!$BS57</f>
        <v>0</v>
      </c>
      <c r="E57" s="115">
        <f>'Verdeling Gemeentefonds 2021'!F57/'Verdeling Gemeentefonds 2021'!$BS57</f>
        <v>0</v>
      </c>
      <c r="F57" s="115">
        <f>'Verdeling Gemeentefonds 2021'!G57/'Verdeling Gemeentefonds 2021'!$BS57</f>
        <v>0</v>
      </c>
      <c r="G57" s="115">
        <f>'Verdeling Gemeentefonds 2021'!H57/'Verdeling Gemeentefonds 2021'!$BS57</f>
        <v>0</v>
      </c>
      <c r="H57" s="115">
        <f>'Verdeling Gemeentefonds 2021'!I57/'Verdeling Gemeentefonds 2021'!$BS57</f>
        <v>0</v>
      </c>
      <c r="I57" s="119">
        <f>'Verdeling Gemeentefonds 2021'!J57/'Verdeling Gemeentefonds 2021'!$BS57</f>
        <v>0</v>
      </c>
      <c r="J57" s="113">
        <f>'Verdeling Gemeentefonds 2021'!N57/'Verdeling Gemeentefonds 2021'!$BS57</f>
        <v>6.2614457227044715E-2</v>
      </c>
      <c r="K57" s="115">
        <f>'Verdeling Gemeentefonds 2021'!S57/'Verdeling Gemeentefonds 2021'!$BS57</f>
        <v>5.3604035238507354E-2</v>
      </c>
      <c r="L57" s="119">
        <f>'Verdeling Gemeentefonds 2021'!T57/'Verdeling Gemeentefonds 2021'!$BS57</f>
        <v>0.11621849246555206</v>
      </c>
      <c r="M57" s="112">
        <f>'Verdeling Gemeentefonds 2021'!Z57/'Verdeling Gemeentefonds 2021'!$BS57</f>
        <v>0.32636722458686118</v>
      </c>
      <c r="N57" s="115">
        <f>'Verdeling Gemeentefonds 2021'!AE57/'Verdeling Gemeentefonds 2021'!$BS57</f>
        <v>0.3257594197303918</v>
      </c>
      <c r="O57" s="117">
        <f>'Verdeling Gemeentefonds 2021'!AF57/'Verdeling Gemeentefonds 2021'!$BS57</f>
        <v>0.65212664431725298</v>
      </c>
      <c r="P57" s="122">
        <f>'Verdeling Gemeentefonds 2021'!AK57/'Verdeling Gemeentefonds 2021'!$BS57</f>
        <v>0.12675177220917114</v>
      </c>
      <c r="Q57" s="125">
        <f>'Verdeling Gemeentefonds 2021'!AO57/'Verdeling Gemeentefonds 2021'!$BS57</f>
        <v>1.1687722593818525E-2</v>
      </c>
      <c r="R57" s="121">
        <f>'Verdeling Gemeentefonds 2021'!AR57/'Verdeling Gemeentefonds 2021'!$BS57</f>
        <v>1.8330593994278329E-2</v>
      </c>
      <c r="S57" s="121">
        <f>'Verdeling Gemeentefonds 2021'!AU57/'Verdeling Gemeentefonds 2021'!$BS57</f>
        <v>2.4982981801632127E-2</v>
      </c>
      <c r="T57" s="121">
        <f>'Verdeling Gemeentefonds 2021'!AX57/'Verdeling Gemeentefonds 2021'!$BS57</f>
        <v>3.9783901642031307E-2</v>
      </c>
      <c r="U57" s="121">
        <f>'Verdeling Gemeentefonds 2021'!BA57/'Verdeling Gemeentefonds 2021'!$BS57</f>
        <v>8.1492599910115357E-3</v>
      </c>
      <c r="V57" s="119">
        <f>'Verdeling Gemeentefonds 2021'!BB57/'Verdeling Gemeentefonds 2021'!$BS57</f>
        <v>0.10293446002277182</v>
      </c>
      <c r="W57" s="112">
        <f>'Verdeling Gemeentefonds 2021'!BI57/'Verdeling Gemeentefonds 2021'!$BS57</f>
        <v>-1.1835622874574454E-4</v>
      </c>
      <c r="X57" s="120">
        <f>'Verdeling Gemeentefonds 2021'!BF57/'Verdeling Gemeentefonds 2021'!$BS57</f>
        <v>0</v>
      </c>
      <c r="Y57" s="112">
        <f>'Verdeling Gemeentefonds 2021'!BL57/'Verdeling Gemeentefonds 2021'!$BS57</f>
        <v>0</v>
      </c>
      <c r="Z57" s="120">
        <f>'Verdeling Gemeentefonds 2021'!BR57/'Verdeling Gemeentefonds 2021'!$BS57</f>
        <v>2.0868101517124422E-3</v>
      </c>
      <c r="AA57" s="129">
        <f t="shared" si="0"/>
        <v>0.99999982293771472</v>
      </c>
    </row>
    <row r="58" spans="1:27" x14ac:dyDescent="0.25">
      <c r="A58" s="128" t="s">
        <v>459</v>
      </c>
      <c r="B58" s="13" t="s">
        <v>160</v>
      </c>
      <c r="C58" s="112">
        <f>'Verdeling Gemeentefonds 2021'!D58/'Verdeling Gemeentefonds 2021'!$BS58</f>
        <v>0</v>
      </c>
      <c r="D58" s="115">
        <f>'Verdeling Gemeentefonds 2021'!E58/'Verdeling Gemeentefonds 2021'!$BS58</f>
        <v>0</v>
      </c>
      <c r="E58" s="115">
        <f>'Verdeling Gemeentefonds 2021'!F58/'Verdeling Gemeentefonds 2021'!$BS58</f>
        <v>0</v>
      </c>
      <c r="F58" s="115">
        <f>'Verdeling Gemeentefonds 2021'!G58/'Verdeling Gemeentefonds 2021'!$BS58</f>
        <v>0</v>
      </c>
      <c r="G58" s="115">
        <f>'Verdeling Gemeentefonds 2021'!H58/'Verdeling Gemeentefonds 2021'!$BS58</f>
        <v>0</v>
      </c>
      <c r="H58" s="115">
        <f>'Verdeling Gemeentefonds 2021'!I58/'Verdeling Gemeentefonds 2021'!$BS58</f>
        <v>0</v>
      </c>
      <c r="I58" s="119">
        <f>'Verdeling Gemeentefonds 2021'!J58/'Verdeling Gemeentefonds 2021'!$BS58</f>
        <v>0</v>
      </c>
      <c r="J58" s="113">
        <f>'Verdeling Gemeentefonds 2021'!N58/'Verdeling Gemeentefonds 2021'!$BS58</f>
        <v>8.8498397920690586E-2</v>
      </c>
      <c r="K58" s="115">
        <f>'Verdeling Gemeentefonds 2021'!S58/'Verdeling Gemeentefonds 2021'!$BS58</f>
        <v>6.7475014531179879E-3</v>
      </c>
      <c r="L58" s="119">
        <f>'Verdeling Gemeentefonds 2021'!T58/'Verdeling Gemeentefonds 2021'!$BS58</f>
        <v>9.5245899373808576E-2</v>
      </c>
      <c r="M58" s="112">
        <f>'Verdeling Gemeentefonds 2021'!Z58/'Verdeling Gemeentefonds 2021'!$BS58</f>
        <v>0.41931013073662643</v>
      </c>
      <c r="N58" s="115">
        <f>'Verdeling Gemeentefonds 2021'!AE58/'Verdeling Gemeentefonds 2021'!$BS58</f>
        <v>0.23321194060662537</v>
      </c>
      <c r="O58" s="117">
        <f>'Verdeling Gemeentefonds 2021'!AF58/'Verdeling Gemeentefonds 2021'!$BS58</f>
        <v>0.65252207134325169</v>
      </c>
      <c r="P58" s="122">
        <f>'Verdeling Gemeentefonds 2021'!AK58/'Verdeling Gemeentefonds 2021'!$BS58</f>
        <v>6.5392207759862361E-2</v>
      </c>
      <c r="Q58" s="125">
        <f>'Verdeling Gemeentefonds 2021'!AO58/'Verdeling Gemeentefonds 2021'!$BS58</f>
        <v>1.8223659807322653E-2</v>
      </c>
      <c r="R58" s="121">
        <f>'Verdeling Gemeentefonds 2021'!AR58/'Verdeling Gemeentefonds 2021'!$BS58</f>
        <v>4.7456708890781199E-2</v>
      </c>
      <c r="S58" s="121">
        <f>'Verdeling Gemeentefonds 2021'!AU58/'Verdeling Gemeentefonds 2021'!$BS58</f>
        <v>3.1154794930843745E-2</v>
      </c>
      <c r="T58" s="121">
        <f>'Verdeling Gemeentefonds 2021'!AX58/'Verdeling Gemeentefonds 2021'!$BS58</f>
        <v>5.1533384028809429E-2</v>
      </c>
      <c r="U58" s="121">
        <f>'Verdeling Gemeentefonds 2021'!BA58/'Verdeling Gemeentefonds 2021'!$BS58</f>
        <v>3.6544578679088231E-2</v>
      </c>
      <c r="V58" s="119">
        <f>'Verdeling Gemeentefonds 2021'!BB58/'Verdeling Gemeentefonds 2021'!$BS58</f>
        <v>0.18491312633684526</v>
      </c>
      <c r="W58" s="112">
        <f>'Verdeling Gemeentefonds 2021'!BI58/'Verdeling Gemeentefonds 2021'!$BS58</f>
        <v>-1.6000872665258267E-4</v>
      </c>
      <c r="X58" s="120">
        <f>'Verdeling Gemeentefonds 2021'!BF58/'Verdeling Gemeentefonds 2021'!$BS58</f>
        <v>0</v>
      </c>
      <c r="Y58" s="112">
        <f>'Verdeling Gemeentefonds 2021'!BL58/'Verdeling Gemeentefonds 2021'!$BS58</f>
        <v>0</v>
      </c>
      <c r="Z58" s="120">
        <f>'Verdeling Gemeentefonds 2021'!BR58/'Verdeling Gemeentefonds 2021'!$BS58</f>
        <v>2.0868107441444793E-3</v>
      </c>
      <c r="AA58" s="129">
        <f t="shared" si="0"/>
        <v>1.0000001068312596</v>
      </c>
    </row>
    <row r="59" spans="1:27" x14ac:dyDescent="0.25">
      <c r="A59" s="128">
        <v>44083</v>
      </c>
      <c r="B59" s="13" t="s">
        <v>226</v>
      </c>
      <c r="C59" s="112">
        <f>'Verdeling Gemeentefonds 2021'!D59/'Verdeling Gemeentefonds 2021'!$BS59</f>
        <v>0</v>
      </c>
      <c r="D59" s="115">
        <f>'Verdeling Gemeentefonds 2021'!E59/'Verdeling Gemeentefonds 2021'!$BS59</f>
        <v>0</v>
      </c>
      <c r="E59" s="115">
        <f>'Verdeling Gemeentefonds 2021'!F59/'Verdeling Gemeentefonds 2021'!$BS59</f>
        <v>0</v>
      </c>
      <c r="F59" s="115">
        <f>'Verdeling Gemeentefonds 2021'!G59/'Verdeling Gemeentefonds 2021'!$BS59</f>
        <v>0</v>
      </c>
      <c r="G59" s="115">
        <f>'Verdeling Gemeentefonds 2021'!H59/'Verdeling Gemeentefonds 2021'!$BS59</f>
        <v>0.25696756764546846</v>
      </c>
      <c r="H59" s="115">
        <f>'Verdeling Gemeentefonds 2021'!I59/'Verdeling Gemeentefonds 2021'!$BS59</f>
        <v>0</v>
      </c>
      <c r="I59" s="119">
        <f>'Verdeling Gemeentefonds 2021'!J59/'Verdeling Gemeentefonds 2021'!$BS59</f>
        <v>0.25696756764546846</v>
      </c>
      <c r="J59" s="113">
        <f>'Verdeling Gemeentefonds 2021'!N59/'Verdeling Gemeentefonds 2021'!$BS59</f>
        <v>5.2332157827918065E-2</v>
      </c>
      <c r="K59" s="115">
        <f>'Verdeling Gemeentefonds 2021'!S59/'Verdeling Gemeentefonds 2021'!$BS59</f>
        <v>4.8683127039935881E-2</v>
      </c>
      <c r="L59" s="119">
        <f>'Verdeling Gemeentefonds 2021'!T59/'Verdeling Gemeentefonds 2021'!$BS59</f>
        <v>0.10101528486785395</v>
      </c>
      <c r="M59" s="112">
        <f>'Verdeling Gemeentefonds 2021'!Z59/'Verdeling Gemeentefonds 2021'!$BS59</f>
        <v>0.23222720088324567</v>
      </c>
      <c r="N59" s="115">
        <f>'Verdeling Gemeentefonds 2021'!AE59/'Verdeling Gemeentefonds 2021'!$BS59</f>
        <v>0.16930704909550709</v>
      </c>
      <c r="O59" s="117">
        <f>'Verdeling Gemeentefonds 2021'!AF59/'Verdeling Gemeentefonds 2021'!$BS59</f>
        <v>0.40153424997875276</v>
      </c>
      <c r="P59" s="122">
        <f>'Verdeling Gemeentefonds 2021'!AK59/'Verdeling Gemeentefonds 2021'!$BS59</f>
        <v>0.12444248157222706</v>
      </c>
      <c r="Q59" s="125">
        <f>'Verdeling Gemeentefonds 2021'!AO59/'Verdeling Gemeentefonds 2021'!$BS59</f>
        <v>1.094804126159636E-2</v>
      </c>
      <c r="R59" s="121">
        <f>'Verdeling Gemeentefonds 2021'!AR59/'Verdeling Gemeentefonds 2021'!$BS59</f>
        <v>2.1283049682467563E-2</v>
      </c>
      <c r="S59" s="121">
        <f>'Verdeling Gemeentefonds 2021'!AU59/'Verdeling Gemeentefonds 2021'!$BS59</f>
        <v>3.0561266322523116E-2</v>
      </c>
      <c r="T59" s="121">
        <f>'Verdeling Gemeentefonds 2021'!AX59/'Verdeling Gemeentefonds 2021'!$BS59</f>
        <v>3.1698603398818206E-2</v>
      </c>
      <c r="U59" s="121">
        <f>'Verdeling Gemeentefonds 2021'!BA59/'Verdeling Gemeentefonds 2021'!$BS59</f>
        <v>1.9492000060930357E-2</v>
      </c>
      <c r="V59" s="119">
        <f>'Verdeling Gemeentefonds 2021'!BB59/'Verdeling Gemeentefonds 2021'!$BS59</f>
        <v>0.1139829607263356</v>
      </c>
      <c r="W59" s="112">
        <f>'Verdeling Gemeentefonds 2021'!BI59/'Verdeling Gemeentefonds 2021'!$BS59</f>
        <v>-2.9385650254170239E-5</v>
      </c>
      <c r="X59" s="120">
        <f>'Verdeling Gemeentefonds 2021'!BF59/'Verdeling Gemeentefonds 2021'!$BS59</f>
        <v>0</v>
      </c>
      <c r="Y59" s="112">
        <f>'Verdeling Gemeentefonds 2021'!BL59/'Verdeling Gemeentefonds 2021'!$BS59</f>
        <v>0</v>
      </c>
      <c r="Z59" s="120">
        <f>'Verdeling Gemeentefonds 2021'!BR59/'Verdeling Gemeentefonds 2021'!$BS59</f>
        <v>2.0868104577649788E-3</v>
      </c>
      <c r="AA59" s="129">
        <f t="shared" si="0"/>
        <v>0.99999996959814863</v>
      </c>
    </row>
    <row r="60" spans="1:27" x14ac:dyDescent="0.25">
      <c r="A60" s="128" t="s">
        <v>499</v>
      </c>
      <c r="B60" s="13" t="s">
        <v>200</v>
      </c>
      <c r="C60" s="112">
        <f>'Verdeling Gemeentefonds 2021'!D60/'Verdeling Gemeentefonds 2021'!$BS60</f>
        <v>0</v>
      </c>
      <c r="D60" s="115">
        <f>'Verdeling Gemeentefonds 2021'!E60/'Verdeling Gemeentefonds 2021'!$BS60</f>
        <v>0</v>
      </c>
      <c r="E60" s="115">
        <f>'Verdeling Gemeentefonds 2021'!F60/'Verdeling Gemeentefonds 2021'!$BS60</f>
        <v>0</v>
      </c>
      <c r="F60" s="115">
        <f>'Verdeling Gemeentefonds 2021'!G60/'Verdeling Gemeentefonds 2021'!$BS60</f>
        <v>0</v>
      </c>
      <c r="G60" s="115">
        <f>'Verdeling Gemeentefonds 2021'!H60/'Verdeling Gemeentefonds 2021'!$BS60</f>
        <v>0</v>
      </c>
      <c r="H60" s="115">
        <f>'Verdeling Gemeentefonds 2021'!I60/'Verdeling Gemeentefonds 2021'!$BS60</f>
        <v>0</v>
      </c>
      <c r="I60" s="119">
        <f>'Verdeling Gemeentefonds 2021'!J60/'Verdeling Gemeentefonds 2021'!$BS60</f>
        <v>0</v>
      </c>
      <c r="J60" s="113">
        <f>'Verdeling Gemeentefonds 2021'!N60/'Verdeling Gemeentefonds 2021'!$BS60</f>
        <v>2.9237305156162404E-2</v>
      </c>
      <c r="K60" s="115">
        <f>'Verdeling Gemeentefonds 2021'!S60/'Verdeling Gemeentefonds 2021'!$BS60</f>
        <v>4.411271739872074E-2</v>
      </c>
      <c r="L60" s="119">
        <f>'Verdeling Gemeentefonds 2021'!T60/'Verdeling Gemeentefonds 2021'!$BS60</f>
        <v>7.3350022554883154E-2</v>
      </c>
      <c r="M60" s="112">
        <f>'Verdeling Gemeentefonds 2021'!Z60/'Verdeling Gemeentefonds 2021'!$BS60</f>
        <v>0.35683268400432305</v>
      </c>
      <c r="N60" s="115">
        <f>'Verdeling Gemeentefonds 2021'!AE60/'Verdeling Gemeentefonds 2021'!$BS60</f>
        <v>0.30000397740532592</v>
      </c>
      <c r="O60" s="117">
        <f>'Verdeling Gemeentefonds 2021'!AF60/'Verdeling Gemeentefonds 2021'!$BS60</f>
        <v>0.65683666140964903</v>
      </c>
      <c r="P60" s="122">
        <f>'Verdeling Gemeentefonds 2021'!AK60/'Verdeling Gemeentefonds 2021'!$BS60</f>
        <v>2.7466486333503987E-2</v>
      </c>
      <c r="Q60" s="125">
        <f>'Verdeling Gemeentefonds 2021'!AO60/'Verdeling Gemeentefonds 2021'!$BS60</f>
        <v>1.9420570847486572E-2</v>
      </c>
      <c r="R60" s="121">
        <f>'Verdeling Gemeentefonds 2021'!AR60/'Verdeling Gemeentefonds 2021'!$BS60</f>
        <v>4.0791687072317735E-2</v>
      </c>
      <c r="S60" s="121">
        <f>'Verdeling Gemeentefonds 2021'!AU60/'Verdeling Gemeentefonds 2021'!$BS60</f>
        <v>6.6363359454560886E-2</v>
      </c>
      <c r="T60" s="121">
        <f>'Verdeling Gemeentefonds 2021'!AX60/'Verdeling Gemeentefonds 2021'!$BS60</f>
        <v>6.056094829140099E-2</v>
      </c>
      <c r="U60" s="121">
        <f>'Verdeling Gemeentefonds 2021'!BA60/'Verdeling Gemeentefonds 2021'!$BS60</f>
        <v>5.3321473788188981E-2</v>
      </c>
      <c r="V60" s="119">
        <f>'Verdeling Gemeentefonds 2021'!BB60/'Verdeling Gemeentefonds 2021'!$BS60</f>
        <v>0.24045803945395514</v>
      </c>
      <c r="W60" s="112">
        <f>'Verdeling Gemeentefonds 2021'!BI60/'Verdeling Gemeentefonds 2021'!$BS60</f>
        <v>-1.9807414531398365E-4</v>
      </c>
      <c r="X60" s="120">
        <f>'Verdeling Gemeentefonds 2021'!BF60/'Verdeling Gemeentefonds 2021'!$BS60</f>
        <v>0</v>
      </c>
      <c r="Y60" s="112">
        <f>'Verdeling Gemeentefonds 2021'!BL60/'Verdeling Gemeentefonds 2021'!$BS60</f>
        <v>0</v>
      </c>
      <c r="Z60" s="120">
        <f>'Verdeling Gemeentefonds 2021'!BR60/'Verdeling Gemeentefonds 2021'!$BS60</f>
        <v>2.0868104085518947E-3</v>
      </c>
      <c r="AA60" s="129">
        <f t="shared" si="0"/>
        <v>0.99999994601522924</v>
      </c>
    </row>
    <row r="61" spans="1:27" x14ac:dyDescent="0.25">
      <c r="A61" s="128" t="s">
        <v>510</v>
      </c>
      <c r="B61" s="13" t="s">
        <v>211</v>
      </c>
      <c r="C61" s="112">
        <f>'Verdeling Gemeentefonds 2021'!D61/'Verdeling Gemeentefonds 2021'!$BS61</f>
        <v>0</v>
      </c>
      <c r="D61" s="115">
        <f>'Verdeling Gemeentefonds 2021'!E61/'Verdeling Gemeentefonds 2021'!$BS61</f>
        <v>0</v>
      </c>
      <c r="E61" s="115">
        <f>'Verdeling Gemeentefonds 2021'!F61/'Verdeling Gemeentefonds 2021'!$BS61</f>
        <v>0</v>
      </c>
      <c r="F61" s="115">
        <f>'Verdeling Gemeentefonds 2021'!G61/'Verdeling Gemeentefonds 2021'!$BS61</f>
        <v>0</v>
      </c>
      <c r="G61" s="115">
        <f>'Verdeling Gemeentefonds 2021'!H61/'Verdeling Gemeentefonds 2021'!$BS61</f>
        <v>0.23715387104976793</v>
      </c>
      <c r="H61" s="115">
        <f>'Verdeling Gemeentefonds 2021'!I61/'Verdeling Gemeentefonds 2021'!$BS61</f>
        <v>0</v>
      </c>
      <c r="I61" s="119">
        <f>'Verdeling Gemeentefonds 2021'!J61/'Verdeling Gemeentefonds 2021'!$BS61</f>
        <v>0.23715387104976793</v>
      </c>
      <c r="J61" s="113">
        <f>'Verdeling Gemeentefonds 2021'!N61/'Verdeling Gemeentefonds 2021'!$BS61</f>
        <v>4.6402914242174867E-2</v>
      </c>
      <c r="K61" s="115">
        <f>'Verdeling Gemeentefonds 2021'!S61/'Verdeling Gemeentefonds 2021'!$BS61</f>
        <v>5.1423140193934617E-2</v>
      </c>
      <c r="L61" s="119">
        <f>'Verdeling Gemeentefonds 2021'!T61/'Verdeling Gemeentefonds 2021'!$BS61</f>
        <v>9.7826054436109491E-2</v>
      </c>
      <c r="M61" s="112">
        <f>'Verdeling Gemeentefonds 2021'!Z61/'Verdeling Gemeentefonds 2021'!$BS61</f>
        <v>0.23981780142085002</v>
      </c>
      <c r="N61" s="115">
        <f>'Verdeling Gemeentefonds 2021'!AE61/'Verdeling Gemeentefonds 2021'!$BS61</f>
        <v>0.16860505034195142</v>
      </c>
      <c r="O61" s="117">
        <f>'Verdeling Gemeentefonds 2021'!AF61/'Verdeling Gemeentefonds 2021'!$BS61</f>
        <v>0.40842285176280141</v>
      </c>
      <c r="P61" s="122">
        <f>'Verdeling Gemeentefonds 2021'!AK61/'Verdeling Gemeentefonds 2021'!$BS61</f>
        <v>3.9141968038668137E-2</v>
      </c>
      <c r="Q61" s="125">
        <f>'Verdeling Gemeentefonds 2021'!AO61/'Verdeling Gemeentefonds 2021'!$BS61</f>
        <v>1.3643948146424912E-2</v>
      </c>
      <c r="R61" s="121">
        <f>'Verdeling Gemeentefonds 2021'!AR61/'Verdeling Gemeentefonds 2021'!$BS61</f>
        <v>3.3449176078583123E-2</v>
      </c>
      <c r="S61" s="121">
        <f>'Verdeling Gemeentefonds 2021'!AU61/'Verdeling Gemeentefonds 2021'!$BS61</f>
        <v>4.7648408293903932E-2</v>
      </c>
      <c r="T61" s="121">
        <f>'Verdeling Gemeentefonds 2021'!AX61/'Verdeling Gemeentefonds 2021'!$BS61</f>
        <v>5.1508000887732559E-2</v>
      </c>
      <c r="U61" s="121">
        <f>'Verdeling Gemeentefonds 2021'!BA61/'Verdeling Gemeentefonds 2021'!$BS61</f>
        <v>6.9292166997777835E-2</v>
      </c>
      <c r="V61" s="119">
        <f>'Verdeling Gemeentefonds 2021'!BB61/'Verdeling Gemeentefonds 2021'!$BS61</f>
        <v>0.21554170040442236</v>
      </c>
      <c r="W61" s="112">
        <f>'Verdeling Gemeentefonds 2021'!BI61/'Verdeling Gemeentefonds 2021'!$BS61</f>
        <v>-1.7328165628828623E-4</v>
      </c>
      <c r="X61" s="120">
        <f>'Verdeling Gemeentefonds 2021'!BF61/'Verdeling Gemeentefonds 2021'!$BS61</f>
        <v>0</v>
      </c>
      <c r="Y61" s="112">
        <f>'Verdeling Gemeentefonds 2021'!BL61/'Verdeling Gemeentefonds 2021'!$BS61</f>
        <v>0</v>
      </c>
      <c r="Z61" s="120">
        <f>'Verdeling Gemeentefonds 2021'!BR61/'Verdeling Gemeentefonds 2021'!$BS61</f>
        <v>2.0868104680014815E-3</v>
      </c>
      <c r="AA61" s="129">
        <f t="shared" si="0"/>
        <v>0.99999997450348255</v>
      </c>
    </row>
    <row r="62" spans="1:27" x14ac:dyDescent="0.25">
      <c r="A62" s="128" t="s">
        <v>484</v>
      </c>
      <c r="B62" s="13" t="s">
        <v>185</v>
      </c>
      <c r="C62" s="112">
        <f>'Verdeling Gemeentefonds 2021'!D62/'Verdeling Gemeentefonds 2021'!$BS62</f>
        <v>0</v>
      </c>
      <c r="D62" s="115">
        <f>'Verdeling Gemeentefonds 2021'!E62/'Verdeling Gemeentefonds 2021'!$BS62</f>
        <v>0</v>
      </c>
      <c r="E62" s="115">
        <f>'Verdeling Gemeentefonds 2021'!F62/'Verdeling Gemeentefonds 2021'!$BS62</f>
        <v>0</v>
      </c>
      <c r="F62" s="115">
        <f>'Verdeling Gemeentefonds 2021'!G62/'Verdeling Gemeentefonds 2021'!$BS62</f>
        <v>0</v>
      </c>
      <c r="G62" s="115">
        <f>'Verdeling Gemeentefonds 2021'!H62/'Verdeling Gemeentefonds 2021'!$BS62</f>
        <v>0</v>
      </c>
      <c r="H62" s="115">
        <f>'Verdeling Gemeentefonds 2021'!I62/'Verdeling Gemeentefonds 2021'!$BS62</f>
        <v>0</v>
      </c>
      <c r="I62" s="119">
        <f>'Verdeling Gemeentefonds 2021'!J62/'Verdeling Gemeentefonds 2021'!$BS62</f>
        <v>0</v>
      </c>
      <c r="J62" s="113">
        <f>'Verdeling Gemeentefonds 2021'!N62/'Verdeling Gemeentefonds 2021'!$BS62</f>
        <v>4.3855557615121922E-2</v>
      </c>
      <c r="K62" s="115">
        <f>'Verdeling Gemeentefonds 2021'!S62/'Verdeling Gemeentefonds 2021'!$BS62</f>
        <v>7.4366042449189049E-3</v>
      </c>
      <c r="L62" s="119">
        <f>'Verdeling Gemeentefonds 2021'!T62/'Verdeling Gemeentefonds 2021'!$BS62</f>
        <v>5.1292161860040826E-2</v>
      </c>
      <c r="M62" s="112">
        <f>'Verdeling Gemeentefonds 2021'!Z62/'Verdeling Gemeentefonds 2021'!$BS62</f>
        <v>0.36748022411828907</v>
      </c>
      <c r="N62" s="115">
        <f>'Verdeling Gemeentefonds 2021'!AE62/'Verdeling Gemeentefonds 2021'!$BS62</f>
        <v>0.30369888205321111</v>
      </c>
      <c r="O62" s="117">
        <f>'Verdeling Gemeentefonds 2021'!AF62/'Verdeling Gemeentefonds 2021'!$BS62</f>
        <v>0.67117910617150012</v>
      </c>
      <c r="P62" s="122">
        <f>'Verdeling Gemeentefonds 2021'!AK62/'Verdeling Gemeentefonds 2021'!$BS62</f>
        <v>0.16159955512219681</v>
      </c>
      <c r="Q62" s="125">
        <f>'Verdeling Gemeentefonds 2021'!AO62/'Verdeling Gemeentefonds 2021'!$BS62</f>
        <v>1.5072136384003097E-2</v>
      </c>
      <c r="R62" s="121">
        <f>'Verdeling Gemeentefonds 2021'!AR62/'Verdeling Gemeentefonds 2021'!$BS62</f>
        <v>2.0268399900298117E-2</v>
      </c>
      <c r="S62" s="121">
        <f>'Verdeling Gemeentefonds 2021'!AU62/'Verdeling Gemeentefonds 2021'!$BS62</f>
        <v>3.9485158293310244E-2</v>
      </c>
      <c r="T62" s="121">
        <f>'Verdeling Gemeentefonds 2021'!AX62/'Verdeling Gemeentefonds 2021'!$BS62</f>
        <v>1.2906459416744396E-2</v>
      </c>
      <c r="U62" s="121">
        <f>'Verdeling Gemeentefonds 2021'!BA62/'Verdeling Gemeentefonds 2021'!$BS62</f>
        <v>2.628961540750582E-2</v>
      </c>
      <c r="V62" s="119">
        <f>'Verdeling Gemeentefonds 2021'!BB62/'Verdeling Gemeentefonds 2021'!$BS62</f>
        <v>0.11402176940186168</v>
      </c>
      <c r="W62" s="112">
        <f>'Verdeling Gemeentefonds 2021'!BI62/'Verdeling Gemeentefonds 2021'!$BS62</f>
        <v>-1.7954105135858738E-4</v>
      </c>
      <c r="X62" s="120">
        <f>'Verdeling Gemeentefonds 2021'!BF62/'Verdeling Gemeentefonds 2021'!$BS62</f>
        <v>0</v>
      </c>
      <c r="Y62" s="112">
        <f>'Verdeling Gemeentefonds 2021'!BL62/'Verdeling Gemeentefonds 2021'!$BS62</f>
        <v>0</v>
      </c>
      <c r="Z62" s="120">
        <f>'Verdeling Gemeentefonds 2021'!BR62/'Verdeling Gemeentefonds 2021'!$BS62</f>
        <v>2.086810232679032E-3</v>
      </c>
      <c r="AA62" s="129">
        <f t="shared" si="0"/>
        <v>0.9999998617369199</v>
      </c>
    </row>
    <row r="63" spans="1:27" x14ac:dyDescent="0.25">
      <c r="A63" s="128" t="s">
        <v>346</v>
      </c>
      <c r="B63" s="13" t="s">
        <v>47</v>
      </c>
      <c r="C63" s="112">
        <f>'Verdeling Gemeentefonds 2021'!D63/'Verdeling Gemeentefonds 2021'!$BS63</f>
        <v>0</v>
      </c>
      <c r="D63" s="115">
        <f>'Verdeling Gemeentefonds 2021'!E63/'Verdeling Gemeentefonds 2021'!$BS63</f>
        <v>0</v>
      </c>
      <c r="E63" s="115">
        <f>'Verdeling Gemeentefonds 2021'!F63/'Verdeling Gemeentefonds 2021'!$BS63</f>
        <v>0</v>
      </c>
      <c r="F63" s="115">
        <f>'Verdeling Gemeentefonds 2021'!G63/'Verdeling Gemeentefonds 2021'!$BS63</f>
        <v>0</v>
      </c>
      <c r="G63" s="115">
        <f>'Verdeling Gemeentefonds 2021'!H63/'Verdeling Gemeentefonds 2021'!$BS63</f>
        <v>0</v>
      </c>
      <c r="H63" s="115">
        <f>'Verdeling Gemeentefonds 2021'!I63/'Verdeling Gemeentefonds 2021'!$BS63</f>
        <v>0</v>
      </c>
      <c r="I63" s="119">
        <f>'Verdeling Gemeentefonds 2021'!J63/'Verdeling Gemeentefonds 2021'!$BS63</f>
        <v>0</v>
      </c>
      <c r="J63" s="113">
        <f>'Verdeling Gemeentefonds 2021'!N63/'Verdeling Gemeentefonds 2021'!$BS63</f>
        <v>6.4812159012253845E-2</v>
      </c>
      <c r="K63" s="115">
        <f>'Verdeling Gemeentefonds 2021'!S63/'Verdeling Gemeentefonds 2021'!$BS63</f>
        <v>1.5463649133662662E-3</v>
      </c>
      <c r="L63" s="119">
        <f>'Verdeling Gemeentefonds 2021'!T63/'Verdeling Gemeentefonds 2021'!$BS63</f>
        <v>6.6358523925620111E-2</v>
      </c>
      <c r="M63" s="112">
        <f>'Verdeling Gemeentefonds 2021'!Z63/'Verdeling Gemeentefonds 2021'!$BS63</f>
        <v>0.3952066334634956</v>
      </c>
      <c r="N63" s="115">
        <f>'Verdeling Gemeentefonds 2021'!AE63/'Verdeling Gemeentefonds 2021'!$BS63</f>
        <v>0.21188707868119797</v>
      </c>
      <c r="O63" s="117">
        <f>'Verdeling Gemeentefonds 2021'!AF63/'Verdeling Gemeentefonds 2021'!$BS63</f>
        <v>0.60709371214469354</v>
      </c>
      <c r="P63" s="122">
        <f>'Verdeling Gemeentefonds 2021'!AK63/'Verdeling Gemeentefonds 2021'!$BS63</f>
        <v>0.1547817592214461</v>
      </c>
      <c r="Q63" s="125">
        <f>'Verdeling Gemeentefonds 2021'!AO63/'Verdeling Gemeentefonds 2021'!$BS63</f>
        <v>1.4468897839401154E-2</v>
      </c>
      <c r="R63" s="121">
        <f>'Verdeling Gemeentefonds 2021'!AR63/'Verdeling Gemeentefonds 2021'!$BS63</f>
        <v>4.0291842338851747E-2</v>
      </c>
      <c r="S63" s="121">
        <f>'Verdeling Gemeentefonds 2021'!AU63/'Verdeling Gemeentefonds 2021'!$BS63</f>
        <v>6.1854585081952143E-2</v>
      </c>
      <c r="T63" s="121">
        <f>'Verdeling Gemeentefonds 2021'!AX63/'Verdeling Gemeentefonds 2021'!$BS63</f>
        <v>3.9682110172961159E-2</v>
      </c>
      <c r="U63" s="121">
        <f>'Verdeling Gemeentefonds 2021'!BA63/'Verdeling Gemeentefonds 2021'!$BS63</f>
        <v>1.3571540388935193E-2</v>
      </c>
      <c r="V63" s="119">
        <f>'Verdeling Gemeentefonds 2021'!BB63/'Verdeling Gemeentefonds 2021'!$BS63</f>
        <v>0.16986897582210139</v>
      </c>
      <c r="W63" s="112">
        <f>'Verdeling Gemeentefonds 2021'!BI63/'Verdeling Gemeentefonds 2021'!$BS63</f>
        <v>-1.8991313166896549E-4</v>
      </c>
      <c r="X63" s="120">
        <f>'Verdeling Gemeentefonds 2021'!BF63/'Verdeling Gemeentefonds 2021'!$BS63</f>
        <v>0</v>
      </c>
      <c r="Y63" s="112">
        <f>'Verdeling Gemeentefonds 2021'!BL63/'Verdeling Gemeentefonds 2021'!$BS63</f>
        <v>0</v>
      </c>
      <c r="Z63" s="120">
        <f>'Verdeling Gemeentefonds 2021'!BR63/'Verdeling Gemeentefonds 2021'!$BS63</f>
        <v>2.0868102462255583E-3</v>
      </c>
      <c r="AA63" s="129">
        <f t="shared" si="0"/>
        <v>0.99999986822841769</v>
      </c>
    </row>
    <row r="64" spans="1:27" x14ac:dyDescent="0.25">
      <c r="A64" s="128" t="s">
        <v>525</v>
      </c>
      <c r="B64" s="13" t="s">
        <v>228</v>
      </c>
      <c r="C64" s="112">
        <f>'Verdeling Gemeentefonds 2021'!D64/'Verdeling Gemeentefonds 2021'!$BS64</f>
        <v>0</v>
      </c>
      <c r="D64" s="115">
        <f>'Verdeling Gemeentefonds 2021'!E64/'Verdeling Gemeentefonds 2021'!$BS64</f>
        <v>0</v>
      </c>
      <c r="E64" s="115">
        <f>'Verdeling Gemeentefonds 2021'!F64/'Verdeling Gemeentefonds 2021'!$BS64</f>
        <v>0</v>
      </c>
      <c r="F64" s="115">
        <f>'Verdeling Gemeentefonds 2021'!G64/'Verdeling Gemeentefonds 2021'!$BS64</f>
        <v>0</v>
      </c>
      <c r="G64" s="115">
        <f>'Verdeling Gemeentefonds 2021'!H64/'Verdeling Gemeentefonds 2021'!$BS64</f>
        <v>0</v>
      </c>
      <c r="H64" s="115">
        <f>'Verdeling Gemeentefonds 2021'!I64/'Verdeling Gemeentefonds 2021'!$BS64</f>
        <v>0</v>
      </c>
      <c r="I64" s="119">
        <f>'Verdeling Gemeentefonds 2021'!J64/'Verdeling Gemeentefonds 2021'!$BS64</f>
        <v>0</v>
      </c>
      <c r="J64" s="113">
        <f>'Verdeling Gemeentefonds 2021'!N64/'Verdeling Gemeentefonds 2021'!$BS64</f>
        <v>7.5569948174863122E-2</v>
      </c>
      <c r="K64" s="115">
        <f>'Verdeling Gemeentefonds 2021'!S64/'Verdeling Gemeentefonds 2021'!$BS64</f>
        <v>9.8506400136436651E-3</v>
      </c>
      <c r="L64" s="119">
        <f>'Verdeling Gemeentefonds 2021'!T64/'Verdeling Gemeentefonds 2021'!$BS64</f>
        <v>8.5420588188506785E-2</v>
      </c>
      <c r="M64" s="112">
        <f>'Verdeling Gemeentefonds 2021'!Z64/'Verdeling Gemeentefonds 2021'!$BS64</f>
        <v>0.36617579156736874</v>
      </c>
      <c r="N64" s="115">
        <f>'Verdeling Gemeentefonds 2021'!AE64/'Verdeling Gemeentefonds 2021'!$BS64</f>
        <v>0.31100669516408191</v>
      </c>
      <c r="O64" s="117">
        <f>'Verdeling Gemeentefonds 2021'!AF64/'Verdeling Gemeentefonds 2021'!$BS64</f>
        <v>0.67718248673145065</v>
      </c>
      <c r="P64" s="122">
        <f>'Verdeling Gemeentefonds 2021'!AK64/'Verdeling Gemeentefonds 2021'!$BS64</f>
        <v>9.0752906147545664E-2</v>
      </c>
      <c r="Q64" s="125">
        <f>'Verdeling Gemeentefonds 2021'!AO64/'Verdeling Gemeentefonds 2021'!$BS64</f>
        <v>1.6685859513043019E-2</v>
      </c>
      <c r="R64" s="121">
        <f>'Verdeling Gemeentefonds 2021'!AR64/'Verdeling Gemeentefonds 2021'!$BS64</f>
        <v>3.0962971279230891E-2</v>
      </c>
      <c r="S64" s="121">
        <f>'Verdeling Gemeentefonds 2021'!AU64/'Verdeling Gemeentefonds 2021'!$BS64</f>
        <v>5.4373814971108186E-2</v>
      </c>
      <c r="T64" s="121">
        <f>'Verdeling Gemeentefonds 2021'!AX64/'Verdeling Gemeentefonds 2021'!$BS64</f>
        <v>3.4104072429888749E-2</v>
      </c>
      <c r="U64" s="121">
        <f>'Verdeling Gemeentefonds 2021'!BA64/'Verdeling Gemeentefonds 2021'!$BS64</f>
        <v>8.5330535638451898E-3</v>
      </c>
      <c r="V64" s="119">
        <f>'Verdeling Gemeentefonds 2021'!BB64/'Verdeling Gemeentefonds 2021'!$BS64</f>
        <v>0.14465977175711606</v>
      </c>
      <c r="W64" s="112">
        <f>'Verdeling Gemeentefonds 2021'!BI64/'Verdeling Gemeentefonds 2021'!$BS64</f>
        <v>-1.0261277996719033E-4</v>
      </c>
      <c r="X64" s="120">
        <f>'Verdeling Gemeentefonds 2021'!BF64/'Verdeling Gemeentefonds 2021'!$BS64</f>
        <v>0</v>
      </c>
      <c r="Y64" s="112">
        <f>'Verdeling Gemeentefonds 2021'!BL64/'Verdeling Gemeentefonds 2021'!$BS64</f>
        <v>0</v>
      </c>
      <c r="Z64" s="120">
        <f>'Verdeling Gemeentefonds 2021'!BR64/'Verdeling Gemeentefonds 2021'!$BS64</f>
        <v>2.0868104178324736E-3</v>
      </c>
      <c r="AA64" s="129">
        <f t="shared" si="0"/>
        <v>0.99999995046248447</v>
      </c>
    </row>
    <row r="65" spans="1:27" x14ac:dyDescent="0.25">
      <c r="A65" s="128" t="s">
        <v>556</v>
      </c>
      <c r="B65" s="13" t="s">
        <v>259</v>
      </c>
      <c r="C65" s="112">
        <f>'Verdeling Gemeentefonds 2021'!D65/'Verdeling Gemeentefonds 2021'!$BS65</f>
        <v>0</v>
      </c>
      <c r="D65" s="115">
        <f>'Verdeling Gemeentefonds 2021'!E65/'Verdeling Gemeentefonds 2021'!$BS65</f>
        <v>0</v>
      </c>
      <c r="E65" s="115">
        <f>'Verdeling Gemeentefonds 2021'!F65/'Verdeling Gemeentefonds 2021'!$BS65</f>
        <v>0</v>
      </c>
      <c r="F65" s="115">
        <f>'Verdeling Gemeentefonds 2021'!G65/'Verdeling Gemeentefonds 2021'!$BS65</f>
        <v>0</v>
      </c>
      <c r="G65" s="115">
        <f>'Verdeling Gemeentefonds 2021'!H65/'Verdeling Gemeentefonds 2021'!$BS65</f>
        <v>0</v>
      </c>
      <c r="H65" s="115">
        <f>'Verdeling Gemeentefonds 2021'!I65/'Verdeling Gemeentefonds 2021'!$BS65</f>
        <v>0</v>
      </c>
      <c r="I65" s="119">
        <f>'Verdeling Gemeentefonds 2021'!J65/'Verdeling Gemeentefonds 2021'!$BS65</f>
        <v>0</v>
      </c>
      <c r="J65" s="113">
        <f>'Verdeling Gemeentefonds 2021'!N65/'Verdeling Gemeentefonds 2021'!$BS65</f>
        <v>5.1241978197937667E-2</v>
      </c>
      <c r="K65" s="115">
        <f>'Verdeling Gemeentefonds 2021'!S65/'Verdeling Gemeentefonds 2021'!$BS65</f>
        <v>0.26758936133625616</v>
      </c>
      <c r="L65" s="119">
        <f>'Verdeling Gemeentefonds 2021'!T65/'Verdeling Gemeentefonds 2021'!$BS65</f>
        <v>0.31883133953419385</v>
      </c>
      <c r="M65" s="112">
        <f>'Verdeling Gemeentefonds 2021'!Z65/'Verdeling Gemeentefonds 2021'!$BS65</f>
        <v>0.26963989040063879</v>
      </c>
      <c r="N65" s="115">
        <f>'Verdeling Gemeentefonds 2021'!AE65/'Verdeling Gemeentefonds 2021'!$BS65</f>
        <v>0.17985845367454686</v>
      </c>
      <c r="O65" s="117">
        <f>'Verdeling Gemeentefonds 2021'!AF65/'Verdeling Gemeentefonds 2021'!$BS65</f>
        <v>0.44949834407518563</v>
      </c>
      <c r="P65" s="122">
        <f>'Verdeling Gemeentefonds 2021'!AK65/'Verdeling Gemeentefonds 2021'!$BS65</f>
        <v>8.6778601537034136E-2</v>
      </c>
      <c r="Q65" s="125">
        <f>'Verdeling Gemeentefonds 2021'!AO65/'Verdeling Gemeentefonds 2021'!$BS65</f>
        <v>1.2482568167705169E-2</v>
      </c>
      <c r="R65" s="121">
        <f>'Verdeling Gemeentefonds 2021'!AR65/'Verdeling Gemeentefonds 2021'!$BS65</f>
        <v>1.1268964584482295E-2</v>
      </c>
      <c r="S65" s="121">
        <f>'Verdeling Gemeentefonds 2021'!AU65/'Verdeling Gemeentefonds 2021'!$BS65</f>
        <v>5.4456843880565313E-2</v>
      </c>
      <c r="T65" s="121">
        <f>'Verdeling Gemeentefonds 2021'!AX65/'Verdeling Gemeentefonds 2021'!$BS65</f>
        <v>3.4194943293105053E-2</v>
      </c>
      <c r="U65" s="121">
        <f>'Verdeling Gemeentefonds 2021'!BA65/'Verdeling Gemeentefonds 2021'!$BS65</f>
        <v>3.0595934912276392E-2</v>
      </c>
      <c r="V65" s="119">
        <f>'Verdeling Gemeentefonds 2021'!BB65/'Verdeling Gemeentefonds 2021'!$BS65</f>
        <v>0.14299925483813422</v>
      </c>
      <c r="W65" s="112">
        <f>'Verdeling Gemeentefonds 2021'!BI65/'Verdeling Gemeentefonds 2021'!$BS65</f>
        <v>-1.9429728030120088E-4</v>
      </c>
      <c r="X65" s="120">
        <f>'Verdeling Gemeentefonds 2021'!BF65/'Verdeling Gemeentefonds 2021'!$BS65</f>
        <v>0</v>
      </c>
      <c r="Y65" s="112">
        <f>'Verdeling Gemeentefonds 2021'!BL65/'Verdeling Gemeentefonds 2021'!$BS65</f>
        <v>0</v>
      </c>
      <c r="Z65" s="120">
        <f>'Verdeling Gemeentefonds 2021'!BR65/'Verdeling Gemeentefonds 2021'!$BS65</f>
        <v>2.0868106325115906E-3</v>
      </c>
      <c r="AA65" s="129">
        <f t="shared" si="0"/>
        <v>1.0000000533367581</v>
      </c>
    </row>
    <row r="66" spans="1:27" x14ac:dyDescent="0.25">
      <c r="A66" s="128" t="s">
        <v>411</v>
      </c>
      <c r="B66" s="13" t="s">
        <v>112</v>
      </c>
      <c r="C66" s="112">
        <f>'Verdeling Gemeentefonds 2021'!D66/'Verdeling Gemeentefonds 2021'!$BS66</f>
        <v>0</v>
      </c>
      <c r="D66" s="115">
        <f>'Verdeling Gemeentefonds 2021'!E66/'Verdeling Gemeentefonds 2021'!$BS66</f>
        <v>0</v>
      </c>
      <c r="E66" s="115">
        <f>'Verdeling Gemeentefonds 2021'!F66/'Verdeling Gemeentefonds 2021'!$BS66</f>
        <v>0</v>
      </c>
      <c r="F66" s="115">
        <f>'Verdeling Gemeentefonds 2021'!G66/'Verdeling Gemeentefonds 2021'!$BS66</f>
        <v>0</v>
      </c>
      <c r="G66" s="115">
        <f>'Verdeling Gemeentefonds 2021'!H66/'Verdeling Gemeentefonds 2021'!$BS66</f>
        <v>0.23209307829484088</v>
      </c>
      <c r="H66" s="115">
        <f>'Verdeling Gemeentefonds 2021'!I66/'Verdeling Gemeentefonds 2021'!$BS66</f>
        <v>0</v>
      </c>
      <c r="I66" s="119">
        <f>'Verdeling Gemeentefonds 2021'!J66/'Verdeling Gemeentefonds 2021'!$BS66</f>
        <v>0.23209307829484088</v>
      </c>
      <c r="J66" s="113">
        <f>'Verdeling Gemeentefonds 2021'!N66/'Verdeling Gemeentefonds 2021'!$BS66</f>
        <v>5.3406457554885947E-2</v>
      </c>
      <c r="K66" s="115">
        <f>'Verdeling Gemeentefonds 2021'!S66/'Verdeling Gemeentefonds 2021'!$BS66</f>
        <v>7.7477887812460358E-2</v>
      </c>
      <c r="L66" s="119">
        <f>'Verdeling Gemeentefonds 2021'!T66/'Verdeling Gemeentefonds 2021'!$BS66</f>
        <v>0.13088434536734631</v>
      </c>
      <c r="M66" s="112">
        <f>'Verdeling Gemeentefonds 2021'!Z66/'Verdeling Gemeentefonds 2021'!$BS66</f>
        <v>0.22278087281612974</v>
      </c>
      <c r="N66" s="115">
        <f>'Verdeling Gemeentefonds 2021'!AE66/'Verdeling Gemeentefonds 2021'!$BS66</f>
        <v>0.14141796420153324</v>
      </c>
      <c r="O66" s="117">
        <f>'Verdeling Gemeentefonds 2021'!AF66/'Verdeling Gemeentefonds 2021'!$BS66</f>
        <v>0.36419883701766304</v>
      </c>
      <c r="P66" s="122">
        <f>'Verdeling Gemeentefonds 2021'!AK66/'Verdeling Gemeentefonds 2021'!$BS66</f>
        <v>9.3578879361359696E-2</v>
      </c>
      <c r="Q66" s="125">
        <f>'Verdeling Gemeentefonds 2021'!AO66/'Verdeling Gemeentefonds 2021'!$BS66</f>
        <v>1.1889450387684563E-2</v>
      </c>
      <c r="R66" s="121">
        <f>'Verdeling Gemeentefonds 2021'!AR66/'Verdeling Gemeentefonds 2021'!$BS66</f>
        <v>3.1495726254578117E-2</v>
      </c>
      <c r="S66" s="121">
        <f>'Verdeling Gemeentefonds 2021'!AU66/'Verdeling Gemeentefonds 2021'!$BS66</f>
        <v>4.0631580065000762E-2</v>
      </c>
      <c r="T66" s="121">
        <f>'Verdeling Gemeentefonds 2021'!AX66/'Verdeling Gemeentefonds 2021'!$BS66</f>
        <v>5.2720728461871993E-2</v>
      </c>
      <c r="U66" s="121">
        <f>'Verdeling Gemeentefonds 2021'!BA66/'Verdeling Gemeentefonds 2021'!$BS66</f>
        <v>4.0618600054683124E-2</v>
      </c>
      <c r="V66" s="119">
        <f>'Verdeling Gemeentefonds 2021'!BB66/'Verdeling Gemeentefonds 2021'!$BS66</f>
        <v>0.17735608522381857</v>
      </c>
      <c r="W66" s="112">
        <f>'Verdeling Gemeentefonds 2021'!BI66/'Verdeling Gemeentefonds 2021'!$BS66</f>
        <v>-1.9803231142003394E-4</v>
      </c>
      <c r="X66" s="120">
        <f>'Verdeling Gemeentefonds 2021'!BF66/'Verdeling Gemeentefonds 2021'!$BS66</f>
        <v>0</v>
      </c>
      <c r="Y66" s="112">
        <f>'Verdeling Gemeentefonds 2021'!BL66/'Verdeling Gemeentefonds 2021'!$BS66</f>
        <v>0</v>
      </c>
      <c r="Z66" s="120">
        <f>'Verdeling Gemeentefonds 2021'!BR66/'Verdeling Gemeentefonds 2021'!$BS66</f>
        <v>2.0868105284743291E-3</v>
      </c>
      <c r="AA66" s="129">
        <f t="shared" si="0"/>
        <v>1.0000000034820826</v>
      </c>
    </row>
    <row r="67" spans="1:27" x14ac:dyDescent="0.25">
      <c r="A67" s="128" t="s">
        <v>444</v>
      </c>
      <c r="B67" s="13" t="s">
        <v>145</v>
      </c>
      <c r="C67" s="112">
        <f>'Verdeling Gemeentefonds 2021'!D67/'Verdeling Gemeentefonds 2021'!$BS67</f>
        <v>0</v>
      </c>
      <c r="D67" s="115">
        <f>'Verdeling Gemeentefonds 2021'!E67/'Verdeling Gemeentefonds 2021'!$BS67</f>
        <v>0</v>
      </c>
      <c r="E67" s="115">
        <f>'Verdeling Gemeentefonds 2021'!F67/'Verdeling Gemeentefonds 2021'!$BS67</f>
        <v>0</v>
      </c>
      <c r="F67" s="115">
        <f>'Verdeling Gemeentefonds 2021'!G67/'Verdeling Gemeentefonds 2021'!$BS67</f>
        <v>0</v>
      </c>
      <c r="G67" s="115">
        <f>'Verdeling Gemeentefonds 2021'!H67/'Verdeling Gemeentefonds 2021'!$BS67</f>
        <v>0</v>
      </c>
      <c r="H67" s="115">
        <f>'Verdeling Gemeentefonds 2021'!I67/'Verdeling Gemeentefonds 2021'!$BS67</f>
        <v>0</v>
      </c>
      <c r="I67" s="119">
        <f>'Verdeling Gemeentefonds 2021'!J67/'Verdeling Gemeentefonds 2021'!$BS67</f>
        <v>0</v>
      </c>
      <c r="J67" s="113">
        <f>'Verdeling Gemeentefonds 2021'!N67/'Verdeling Gemeentefonds 2021'!$BS67</f>
        <v>4.5210530342885108E-2</v>
      </c>
      <c r="K67" s="115">
        <f>'Verdeling Gemeentefonds 2021'!S67/'Verdeling Gemeentefonds 2021'!$BS67</f>
        <v>4.0356846969428588E-2</v>
      </c>
      <c r="L67" s="119">
        <f>'Verdeling Gemeentefonds 2021'!T67/'Verdeling Gemeentefonds 2021'!$BS67</f>
        <v>8.5567377312313689E-2</v>
      </c>
      <c r="M67" s="112">
        <f>'Verdeling Gemeentefonds 2021'!Z67/'Verdeling Gemeentefonds 2021'!$BS67</f>
        <v>0.26953480647002109</v>
      </c>
      <c r="N67" s="115">
        <f>'Verdeling Gemeentefonds 2021'!AE67/'Verdeling Gemeentefonds 2021'!$BS67</f>
        <v>0.1452570830959877</v>
      </c>
      <c r="O67" s="117">
        <f>'Verdeling Gemeentefonds 2021'!AF67/'Verdeling Gemeentefonds 2021'!$BS67</f>
        <v>0.41479188956600876</v>
      </c>
      <c r="P67" s="122">
        <f>'Verdeling Gemeentefonds 2021'!AK67/'Verdeling Gemeentefonds 2021'!$BS67</f>
        <v>0.37749627099200239</v>
      </c>
      <c r="Q67" s="125">
        <f>'Verdeling Gemeentefonds 2021'!AO67/'Verdeling Gemeentefonds 2021'!$BS67</f>
        <v>1.3834665822742067E-2</v>
      </c>
      <c r="R67" s="121">
        <f>'Verdeling Gemeentefonds 2021'!AR67/'Verdeling Gemeentefonds 2021'!$BS67</f>
        <v>3.205203556277237E-2</v>
      </c>
      <c r="S67" s="121">
        <f>'Verdeling Gemeentefonds 2021'!AU67/'Verdeling Gemeentefonds 2021'!$BS67</f>
        <v>2.5903807943707852E-2</v>
      </c>
      <c r="T67" s="121">
        <f>'Verdeling Gemeentefonds 2021'!AX67/'Verdeling Gemeentefonds 2021'!$BS67</f>
        <v>2.7528120669434327E-2</v>
      </c>
      <c r="U67" s="121">
        <f>'Verdeling Gemeentefonds 2021'!BA67/'Verdeling Gemeentefonds 2021'!$BS67</f>
        <v>2.093792634091882E-2</v>
      </c>
      <c r="V67" s="119">
        <f>'Verdeling Gemeentefonds 2021'!BB67/'Verdeling Gemeentefonds 2021'!$BS67</f>
        <v>0.12025655633957544</v>
      </c>
      <c r="W67" s="112">
        <f>'Verdeling Gemeentefonds 2021'!BI67/'Verdeling Gemeentefonds 2021'!$BS67</f>
        <v>-1.9889380470030117E-4</v>
      </c>
      <c r="X67" s="120">
        <f>'Verdeling Gemeentefonds 2021'!BF67/'Verdeling Gemeentefonds 2021'!$BS67</f>
        <v>0</v>
      </c>
      <c r="Y67" s="112">
        <f>'Verdeling Gemeentefonds 2021'!BL67/'Verdeling Gemeentefonds 2021'!$BS67</f>
        <v>0</v>
      </c>
      <c r="Z67" s="120">
        <f>'Verdeling Gemeentefonds 2021'!BR67/'Verdeling Gemeentefonds 2021'!$BS67</f>
        <v>2.0868105440569073E-3</v>
      </c>
      <c r="AA67" s="129">
        <f t="shared" si="0"/>
        <v>1.0000000109492568</v>
      </c>
    </row>
    <row r="68" spans="1:27" x14ac:dyDescent="0.25">
      <c r="A68" s="128" t="s">
        <v>372</v>
      </c>
      <c r="B68" s="13" t="s">
        <v>73</v>
      </c>
      <c r="C68" s="112">
        <f>'Verdeling Gemeentefonds 2021'!D68/'Verdeling Gemeentefonds 2021'!$BS68</f>
        <v>0</v>
      </c>
      <c r="D68" s="115">
        <f>'Verdeling Gemeentefonds 2021'!E68/'Verdeling Gemeentefonds 2021'!$BS68</f>
        <v>0</v>
      </c>
      <c r="E68" s="115">
        <f>'Verdeling Gemeentefonds 2021'!F68/'Verdeling Gemeentefonds 2021'!$BS68</f>
        <v>0</v>
      </c>
      <c r="F68" s="115">
        <f>'Verdeling Gemeentefonds 2021'!G68/'Verdeling Gemeentefonds 2021'!$BS68</f>
        <v>0</v>
      </c>
      <c r="G68" s="115">
        <f>'Verdeling Gemeentefonds 2021'!H68/'Verdeling Gemeentefonds 2021'!$BS68</f>
        <v>0</v>
      </c>
      <c r="H68" s="115">
        <f>'Verdeling Gemeentefonds 2021'!I68/'Verdeling Gemeentefonds 2021'!$BS68</f>
        <v>0</v>
      </c>
      <c r="I68" s="119">
        <f>'Verdeling Gemeentefonds 2021'!J68/'Verdeling Gemeentefonds 2021'!$BS68</f>
        <v>0</v>
      </c>
      <c r="J68" s="113">
        <f>'Verdeling Gemeentefonds 2021'!N68/'Verdeling Gemeentefonds 2021'!$BS68</f>
        <v>8.5029729468774642E-2</v>
      </c>
      <c r="K68" s="115">
        <f>'Verdeling Gemeentefonds 2021'!S68/'Verdeling Gemeentefonds 2021'!$BS68</f>
        <v>5.8536384317034153E-2</v>
      </c>
      <c r="L68" s="119">
        <f>'Verdeling Gemeentefonds 2021'!T68/'Verdeling Gemeentefonds 2021'!$BS68</f>
        <v>0.14356611378580877</v>
      </c>
      <c r="M68" s="112">
        <f>'Verdeling Gemeentefonds 2021'!Z68/'Verdeling Gemeentefonds 2021'!$BS68</f>
        <v>0.34506013927533646</v>
      </c>
      <c r="N68" s="115">
        <f>'Verdeling Gemeentefonds 2021'!AE68/'Verdeling Gemeentefonds 2021'!$BS68</f>
        <v>0.2193190967844674</v>
      </c>
      <c r="O68" s="117">
        <f>'Verdeling Gemeentefonds 2021'!AF68/'Verdeling Gemeentefonds 2021'!$BS68</f>
        <v>0.56437923605980389</v>
      </c>
      <c r="P68" s="122">
        <f>'Verdeling Gemeentefonds 2021'!AK68/'Verdeling Gemeentefonds 2021'!$BS68</f>
        <v>5.2756858204528981E-2</v>
      </c>
      <c r="Q68" s="125">
        <f>'Verdeling Gemeentefonds 2021'!AO68/'Verdeling Gemeentefonds 2021'!$BS68</f>
        <v>1.6979984601294764E-2</v>
      </c>
      <c r="R68" s="121">
        <f>'Verdeling Gemeentefonds 2021'!AR68/'Verdeling Gemeentefonds 2021'!$BS68</f>
        <v>4.3687879932015623E-2</v>
      </c>
      <c r="S68" s="121">
        <f>'Verdeling Gemeentefonds 2021'!AU68/'Verdeling Gemeentefonds 2021'!$BS68</f>
        <v>6.6640167441104903E-2</v>
      </c>
      <c r="T68" s="121">
        <f>'Verdeling Gemeentefonds 2021'!AX68/'Verdeling Gemeentefonds 2021'!$BS68</f>
        <v>5.5305100524706434E-2</v>
      </c>
      <c r="U68" s="121">
        <f>'Verdeling Gemeentefonds 2021'!BA68/'Verdeling Gemeentefonds 2021'!$BS68</f>
        <v>5.4727567341950271E-2</v>
      </c>
      <c r="V68" s="119">
        <f>'Verdeling Gemeentefonds 2021'!BB68/'Verdeling Gemeentefonds 2021'!$BS68</f>
        <v>0.23734069984107201</v>
      </c>
      <c r="W68" s="112">
        <f>'Verdeling Gemeentefonds 2021'!BI68/'Verdeling Gemeentefonds 2021'!$BS68</f>
        <v>-1.2975025476889352E-4</v>
      </c>
      <c r="X68" s="120">
        <f>'Verdeling Gemeentefonds 2021'!BF68/'Verdeling Gemeentefonds 2021'!$BS68</f>
        <v>0</v>
      </c>
      <c r="Y68" s="112">
        <f>'Verdeling Gemeentefonds 2021'!BL68/'Verdeling Gemeentefonds 2021'!$BS68</f>
        <v>0</v>
      </c>
      <c r="Z68" s="120">
        <f>'Verdeling Gemeentefonds 2021'!BR68/'Verdeling Gemeentefonds 2021'!$BS68</f>
        <v>2.0868104546199803E-3</v>
      </c>
      <c r="AA68" s="129">
        <f t="shared" si="0"/>
        <v>0.99999996809106473</v>
      </c>
    </row>
    <row r="69" spans="1:27" x14ac:dyDescent="0.25">
      <c r="A69" s="128" t="s">
        <v>580</v>
      </c>
      <c r="B69" s="13" t="s">
        <v>283</v>
      </c>
      <c r="C69" s="112">
        <f>'Verdeling Gemeentefonds 2021'!D69/'Verdeling Gemeentefonds 2021'!$BS69</f>
        <v>0</v>
      </c>
      <c r="D69" s="115">
        <f>'Verdeling Gemeentefonds 2021'!E69/'Verdeling Gemeentefonds 2021'!$BS69</f>
        <v>0</v>
      </c>
      <c r="E69" s="115">
        <f>'Verdeling Gemeentefonds 2021'!F69/'Verdeling Gemeentefonds 2021'!$BS69</f>
        <v>0</v>
      </c>
      <c r="F69" s="115">
        <f>'Verdeling Gemeentefonds 2021'!G69/'Verdeling Gemeentefonds 2021'!$BS69</f>
        <v>0</v>
      </c>
      <c r="G69" s="115">
        <f>'Verdeling Gemeentefonds 2021'!H69/'Verdeling Gemeentefonds 2021'!$BS69</f>
        <v>0</v>
      </c>
      <c r="H69" s="115">
        <f>'Verdeling Gemeentefonds 2021'!I69/'Verdeling Gemeentefonds 2021'!$BS69</f>
        <v>0</v>
      </c>
      <c r="I69" s="119">
        <f>'Verdeling Gemeentefonds 2021'!J69/'Verdeling Gemeentefonds 2021'!$BS69</f>
        <v>0</v>
      </c>
      <c r="J69" s="113">
        <f>'Verdeling Gemeentefonds 2021'!N69/'Verdeling Gemeentefonds 2021'!$BS69</f>
        <v>4.3077207322578928E-2</v>
      </c>
      <c r="K69" s="115">
        <f>'Verdeling Gemeentefonds 2021'!S69/'Verdeling Gemeentefonds 2021'!$BS69</f>
        <v>4.2552313976909825E-2</v>
      </c>
      <c r="L69" s="119">
        <f>'Verdeling Gemeentefonds 2021'!T69/'Verdeling Gemeentefonds 2021'!$BS69</f>
        <v>8.5629521299488753E-2</v>
      </c>
      <c r="M69" s="112">
        <f>'Verdeling Gemeentefonds 2021'!Z69/'Verdeling Gemeentefonds 2021'!$BS69</f>
        <v>0.38628437010762623</v>
      </c>
      <c r="N69" s="115">
        <f>'Verdeling Gemeentefonds 2021'!AE69/'Verdeling Gemeentefonds 2021'!$BS69</f>
        <v>0.19466342797889133</v>
      </c>
      <c r="O69" s="117">
        <f>'Verdeling Gemeentefonds 2021'!AF69/'Verdeling Gemeentefonds 2021'!$BS69</f>
        <v>0.58094779808651753</v>
      </c>
      <c r="P69" s="122">
        <f>'Verdeling Gemeentefonds 2021'!AK69/'Verdeling Gemeentefonds 2021'!$BS69</f>
        <v>0.13962552943813486</v>
      </c>
      <c r="Q69" s="125">
        <f>'Verdeling Gemeentefonds 2021'!AO69/'Verdeling Gemeentefonds 2021'!$BS69</f>
        <v>1.6021860364881742E-2</v>
      </c>
      <c r="R69" s="121">
        <f>'Verdeling Gemeentefonds 2021'!AR69/'Verdeling Gemeentefonds 2021'!$BS69</f>
        <v>3.9327342792648406E-2</v>
      </c>
      <c r="S69" s="121">
        <f>'Verdeling Gemeentefonds 2021'!AU69/'Verdeling Gemeentefonds 2021'!$BS69</f>
        <v>8.0305883840404421E-2</v>
      </c>
      <c r="T69" s="121">
        <f>'Verdeling Gemeentefonds 2021'!AX69/'Verdeling Gemeentefonds 2021'!$BS69</f>
        <v>2.4356324444325284E-2</v>
      </c>
      <c r="U69" s="121">
        <f>'Verdeling Gemeentefonds 2021'!BA69/'Verdeling Gemeentefonds 2021'!$BS69</f>
        <v>3.1896151667335483E-2</v>
      </c>
      <c r="V69" s="119">
        <f>'Verdeling Gemeentefonds 2021'!BB69/'Verdeling Gemeentefonds 2021'!$BS69</f>
        <v>0.19190756310959534</v>
      </c>
      <c r="W69" s="112">
        <f>'Verdeling Gemeentefonds 2021'!BI69/'Verdeling Gemeentefonds 2021'!$BS69</f>
        <v>-1.9724211593728753E-4</v>
      </c>
      <c r="X69" s="120">
        <f>'Verdeling Gemeentefonds 2021'!BF69/'Verdeling Gemeentefonds 2021'!$BS69</f>
        <v>0</v>
      </c>
      <c r="Y69" s="112">
        <f>'Verdeling Gemeentefonds 2021'!BL69/'Verdeling Gemeentefonds 2021'!$BS69</f>
        <v>0</v>
      </c>
      <c r="Z69" s="120">
        <f>'Verdeling Gemeentefonds 2021'!BR69/'Verdeling Gemeentefonds 2021'!$BS69</f>
        <v>2.0868104800933172E-3</v>
      </c>
      <c r="AA69" s="129">
        <f t="shared" si="0"/>
        <v>0.9999999802978925</v>
      </c>
    </row>
    <row r="70" spans="1:27" x14ac:dyDescent="0.25">
      <c r="A70" s="128" t="s">
        <v>396</v>
      </c>
      <c r="B70" s="13" t="s">
        <v>97</v>
      </c>
      <c r="C70" s="112">
        <f>'Verdeling Gemeentefonds 2021'!D70/'Verdeling Gemeentefonds 2021'!$BS70</f>
        <v>0</v>
      </c>
      <c r="D70" s="115">
        <f>'Verdeling Gemeentefonds 2021'!E70/'Verdeling Gemeentefonds 2021'!$BS70</f>
        <v>0</v>
      </c>
      <c r="E70" s="115">
        <f>'Verdeling Gemeentefonds 2021'!F70/'Verdeling Gemeentefonds 2021'!$BS70</f>
        <v>0</v>
      </c>
      <c r="F70" s="115">
        <f>'Verdeling Gemeentefonds 2021'!G70/'Verdeling Gemeentefonds 2021'!$BS70</f>
        <v>0</v>
      </c>
      <c r="G70" s="115">
        <f>'Verdeling Gemeentefonds 2021'!H70/'Verdeling Gemeentefonds 2021'!$BS70</f>
        <v>0</v>
      </c>
      <c r="H70" s="115">
        <f>'Verdeling Gemeentefonds 2021'!I70/'Verdeling Gemeentefonds 2021'!$BS70</f>
        <v>0</v>
      </c>
      <c r="I70" s="119">
        <f>'Verdeling Gemeentefonds 2021'!J70/'Verdeling Gemeentefonds 2021'!$BS70</f>
        <v>0</v>
      </c>
      <c r="J70" s="113">
        <f>'Verdeling Gemeentefonds 2021'!N70/'Verdeling Gemeentefonds 2021'!$BS70</f>
        <v>0.13708145837467683</v>
      </c>
      <c r="K70" s="115">
        <f>'Verdeling Gemeentefonds 2021'!S70/'Verdeling Gemeentefonds 2021'!$BS70</f>
        <v>3.0125153428985441E-3</v>
      </c>
      <c r="L70" s="119">
        <f>'Verdeling Gemeentefonds 2021'!T70/'Verdeling Gemeentefonds 2021'!$BS70</f>
        <v>0.14009397371757537</v>
      </c>
      <c r="M70" s="112">
        <f>'Verdeling Gemeentefonds 2021'!Z70/'Verdeling Gemeentefonds 2021'!$BS70</f>
        <v>0.44971394845101048</v>
      </c>
      <c r="N70" s="115">
        <f>'Verdeling Gemeentefonds 2021'!AE70/'Verdeling Gemeentefonds 2021'!$BS70</f>
        <v>0.11791292220623571</v>
      </c>
      <c r="O70" s="117">
        <f>'Verdeling Gemeentefonds 2021'!AF70/'Verdeling Gemeentefonds 2021'!$BS70</f>
        <v>0.56762687065724615</v>
      </c>
      <c r="P70" s="122">
        <f>'Verdeling Gemeentefonds 2021'!AK70/'Verdeling Gemeentefonds 2021'!$BS70</f>
        <v>6.3727531395744311E-3</v>
      </c>
      <c r="Q70" s="125">
        <f>'Verdeling Gemeentefonds 2021'!AO70/'Verdeling Gemeentefonds 2021'!$BS70</f>
        <v>2.1288479363197246E-2</v>
      </c>
      <c r="R70" s="121">
        <f>'Verdeling Gemeentefonds 2021'!AR70/'Verdeling Gemeentefonds 2021'!$BS70</f>
        <v>3.608174864538858E-2</v>
      </c>
      <c r="S70" s="121">
        <f>'Verdeling Gemeentefonds 2021'!AU70/'Verdeling Gemeentefonds 2021'!$BS70</f>
        <v>6.7995840203981389E-2</v>
      </c>
      <c r="T70" s="121">
        <f>'Verdeling Gemeentefonds 2021'!AX70/'Verdeling Gemeentefonds 2021'!$BS70</f>
        <v>0.10189600616073867</v>
      </c>
      <c r="U70" s="121">
        <f>'Verdeling Gemeentefonds 2021'!BA70/'Verdeling Gemeentefonds 2021'!$BS70</f>
        <v>5.6716102058287067E-2</v>
      </c>
      <c r="V70" s="119">
        <f>'Verdeling Gemeentefonds 2021'!BB70/'Verdeling Gemeentefonds 2021'!$BS70</f>
        <v>0.28397817643159295</v>
      </c>
      <c r="W70" s="112">
        <f>'Verdeling Gemeentefonds 2021'!BI70/'Verdeling Gemeentefonds 2021'!$BS70</f>
        <v>-1.5851729552594305E-4</v>
      </c>
      <c r="X70" s="120">
        <f>'Verdeling Gemeentefonds 2021'!BF70/'Verdeling Gemeentefonds 2021'!$BS70</f>
        <v>0</v>
      </c>
      <c r="Y70" s="112">
        <f>'Verdeling Gemeentefonds 2021'!BL70/'Verdeling Gemeentefonds 2021'!$BS70</f>
        <v>0</v>
      </c>
      <c r="Z70" s="120">
        <f>'Verdeling Gemeentefonds 2021'!BR70/'Verdeling Gemeentefonds 2021'!$BS70</f>
        <v>2.0868106616755617E-3</v>
      </c>
      <c r="AA70" s="129">
        <f t="shared" si="0"/>
        <v>1.0000000673121385</v>
      </c>
    </row>
    <row r="71" spans="1:27" x14ac:dyDescent="0.25">
      <c r="A71" s="128" t="s">
        <v>334</v>
      </c>
      <c r="B71" s="13" t="s">
        <v>35</v>
      </c>
      <c r="C71" s="112">
        <f>'Verdeling Gemeentefonds 2021'!D71/'Verdeling Gemeentefonds 2021'!$BS71</f>
        <v>0</v>
      </c>
      <c r="D71" s="115">
        <f>'Verdeling Gemeentefonds 2021'!E71/'Verdeling Gemeentefonds 2021'!$BS71</f>
        <v>0</v>
      </c>
      <c r="E71" s="115">
        <f>'Verdeling Gemeentefonds 2021'!F71/'Verdeling Gemeentefonds 2021'!$BS71</f>
        <v>0</v>
      </c>
      <c r="F71" s="115">
        <f>'Verdeling Gemeentefonds 2021'!G71/'Verdeling Gemeentefonds 2021'!$BS71</f>
        <v>0</v>
      </c>
      <c r="G71" s="115">
        <f>'Verdeling Gemeentefonds 2021'!H71/'Verdeling Gemeentefonds 2021'!$BS71</f>
        <v>0</v>
      </c>
      <c r="H71" s="115">
        <f>'Verdeling Gemeentefonds 2021'!I71/'Verdeling Gemeentefonds 2021'!$BS71</f>
        <v>0</v>
      </c>
      <c r="I71" s="119">
        <f>'Verdeling Gemeentefonds 2021'!J71/'Verdeling Gemeentefonds 2021'!$BS71</f>
        <v>0</v>
      </c>
      <c r="J71" s="113">
        <f>'Verdeling Gemeentefonds 2021'!N71/'Verdeling Gemeentefonds 2021'!$BS71</f>
        <v>7.8533606438638229E-2</v>
      </c>
      <c r="K71" s="115">
        <f>'Verdeling Gemeentefonds 2021'!S71/'Verdeling Gemeentefonds 2021'!$BS71</f>
        <v>5.8729995929245667E-2</v>
      </c>
      <c r="L71" s="119">
        <f>'Verdeling Gemeentefonds 2021'!T71/'Verdeling Gemeentefonds 2021'!$BS71</f>
        <v>0.1372636023678839</v>
      </c>
      <c r="M71" s="112">
        <f>'Verdeling Gemeentefonds 2021'!Z71/'Verdeling Gemeentefonds 2021'!$BS71</f>
        <v>0.34468232182229563</v>
      </c>
      <c r="N71" s="115">
        <f>'Verdeling Gemeentefonds 2021'!AE71/'Verdeling Gemeentefonds 2021'!$BS71</f>
        <v>0.19678779675653443</v>
      </c>
      <c r="O71" s="117">
        <f>'Verdeling Gemeentefonds 2021'!AF71/'Verdeling Gemeentefonds 2021'!$BS71</f>
        <v>0.5414701185788301</v>
      </c>
      <c r="P71" s="122">
        <f>'Verdeling Gemeentefonds 2021'!AK71/'Verdeling Gemeentefonds 2021'!$BS71</f>
        <v>6.2396634359910642E-2</v>
      </c>
      <c r="Q71" s="125">
        <f>'Verdeling Gemeentefonds 2021'!AO71/'Verdeling Gemeentefonds 2021'!$BS71</f>
        <v>1.8767642971649207E-2</v>
      </c>
      <c r="R71" s="121">
        <f>'Verdeling Gemeentefonds 2021'!AR71/'Verdeling Gemeentefonds 2021'!$BS71</f>
        <v>5.5038362294641228E-2</v>
      </c>
      <c r="S71" s="121">
        <f>'Verdeling Gemeentefonds 2021'!AU71/'Verdeling Gemeentefonds 2021'!$BS71</f>
        <v>6.3194739198653191E-2</v>
      </c>
      <c r="T71" s="121">
        <f>'Verdeling Gemeentefonds 2021'!AX71/'Verdeling Gemeentefonds 2021'!$BS71</f>
        <v>5.1789496368913217E-2</v>
      </c>
      <c r="U71" s="121">
        <f>'Verdeling Gemeentefonds 2021'!BA71/'Verdeling Gemeentefonds 2021'!$BS71</f>
        <v>6.8162217276063225E-2</v>
      </c>
      <c r="V71" s="119">
        <f>'Verdeling Gemeentefonds 2021'!BB71/'Verdeling Gemeentefonds 2021'!$BS71</f>
        <v>0.25695245810992007</v>
      </c>
      <c r="W71" s="112">
        <f>'Verdeling Gemeentefonds 2021'!BI71/'Verdeling Gemeentefonds 2021'!$BS71</f>
        <v>-1.6952818774152345E-4</v>
      </c>
      <c r="X71" s="120">
        <f>'Verdeling Gemeentefonds 2021'!BF71/'Verdeling Gemeentefonds 2021'!$BS71</f>
        <v>0</v>
      </c>
      <c r="Y71" s="112">
        <f>'Verdeling Gemeentefonds 2021'!BL71/'Verdeling Gemeentefonds 2021'!$BS71</f>
        <v>0</v>
      </c>
      <c r="Z71" s="120">
        <f>'Verdeling Gemeentefonds 2021'!BR71/'Verdeling Gemeentefonds 2021'!$BS71</f>
        <v>2.0868107214378549E-3</v>
      </c>
      <c r="AA71" s="129">
        <f t="shared" si="0"/>
        <v>1.0000000959502411</v>
      </c>
    </row>
    <row r="72" spans="1:27" x14ac:dyDescent="0.25">
      <c r="A72" s="128" t="s">
        <v>308</v>
      </c>
      <c r="B72" s="13" t="s">
        <v>9</v>
      </c>
      <c r="C72" s="112">
        <f>'Verdeling Gemeentefonds 2021'!D72/'Verdeling Gemeentefonds 2021'!$BS72</f>
        <v>0</v>
      </c>
      <c r="D72" s="115">
        <f>'Verdeling Gemeentefonds 2021'!E72/'Verdeling Gemeentefonds 2021'!$BS72</f>
        <v>0</v>
      </c>
      <c r="E72" s="115">
        <f>'Verdeling Gemeentefonds 2021'!F72/'Verdeling Gemeentefonds 2021'!$BS72</f>
        <v>0</v>
      </c>
      <c r="F72" s="115">
        <f>'Verdeling Gemeentefonds 2021'!G72/'Verdeling Gemeentefonds 2021'!$BS72</f>
        <v>0</v>
      </c>
      <c r="G72" s="115">
        <f>'Verdeling Gemeentefonds 2021'!H72/'Verdeling Gemeentefonds 2021'!$BS72</f>
        <v>0</v>
      </c>
      <c r="H72" s="115">
        <f>'Verdeling Gemeentefonds 2021'!I72/'Verdeling Gemeentefonds 2021'!$BS72</f>
        <v>0</v>
      </c>
      <c r="I72" s="119">
        <f>'Verdeling Gemeentefonds 2021'!J72/'Verdeling Gemeentefonds 2021'!$BS72</f>
        <v>0</v>
      </c>
      <c r="J72" s="113">
        <f>'Verdeling Gemeentefonds 2021'!N72/'Verdeling Gemeentefonds 2021'!$BS72</f>
        <v>9.1148946449826393E-2</v>
      </c>
      <c r="K72" s="115">
        <f>'Verdeling Gemeentefonds 2021'!S72/'Verdeling Gemeentefonds 2021'!$BS72</f>
        <v>3.8601833293831093E-2</v>
      </c>
      <c r="L72" s="119">
        <f>'Verdeling Gemeentefonds 2021'!T72/'Verdeling Gemeentefonds 2021'!$BS72</f>
        <v>0.12975077974365748</v>
      </c>
      <c r="M72" s="112">
        <f>'Verdeling Gemeentefonds 2021'!Z72/'Verdeling Gemeentefonds 2021'!$BS72</f>
        <v>0.31992685406334664</v>
      </c>
      <c r="N72" s="115">
        <f>'Verdeling Gemeentefonds 2021'!AE72/'Verdeling Gemeentefonds 2021'!$BS72</f>
        <v>0.25168665533103823</v>
      </c>
      <c r="O72" s="117">
        <f>'Verdeling Gemeentefonds 2021'!AF72/'Verdeling Gemeentefonds 2021'!$BS72</f>
        <v>0.57161350939438493</v>
      </c>
      <c r="P72" s="122">
        <f>'Verdeling Gemeentefonds 2021'!AK72/'Verdeling Gemeentefonds 2021'!$BS72</f>
        <v>1.1742102386961708E-2</v>
      </c>
      <c r="Q72" s="125">
        <f>'Verdeling Gemeentefonds 2021'!AO72/'Verdeling Gemeentefonds 2021'!$BS72</f>
        <v>1.5735610308675121E-2</v>
      </c>
      <c r="R72" s="121">
        <f>'Verdeling Gemeentefonds 2021'!AR72/'Verdeling Gemeentefonds 2021'!$BS72</f>
        <v>4.8582758902589049E-2</v>
      </c>
      <c r="S72" s="121">
        <f>'Verdeling Gemeentefonds 2021'!AU72/'Verdeling Gemeentefonds 2021'!$BS72</f>
        <v>6.2973282275027201E-2</v>
      </c>
      <c r="T72" s="121">
        <f>'Verdeling Gemeentefonds 2021'!AX72/'Verdeling Gemeentefonds 2021'!$BS72</f>
        <v>9.1754597400553889E-2</v>
      </c>
      <c r="U72" s="121">
        <f>'Verdeling Gemeentefonds 2021'!BA72/'Verdeling Gemeentefonds 2021'!$BS72</f>
        <v>6.5840621802215976E-2</v>
      </c>
      <c r="V72" s="119">
        <f>'Verdeling Gemeentefonds 2021'!BB72/'Verdeling Gemeentefonds 2021'!$BS72</f>
        <v>0.28488687068906127</v>
      </c>
      <c r="W72" s="112">
        <f>'Verdeling Gemeentefonds 2021'!BI72/'Verdeling Gemeentefonds 2021'!$BS72</f>
        <v>-7.9923583032934472E-5</v>
      </c>
      <c r="X72" s="120">
        <f>'Verdeling Gemeentefonds 2021'!BF72/'Verdeling Gemeentefonds 2021'!$BS72</f>
        <v>0</v>
      </c>
      <c r="Y72" s="112">
        <f>'Verdeling Gemeentefonds 2021'!BL72/'Verdeling Gemeentefonds 2021'!$BS72</f>
        <v>0</v>
      </c>
      <c r="Z72" s="120">
        <f>'Verdeling Gemeentefonds 2021'!BR72/'Verdeling Gemeentefonds 2021'!$BS72</f>
        <v>2.0868108331112299E-3</v>
      </c>
      <c r="AA72" s="129">
        <f t="shared" ref="AA72:AA135" si="1">I72+L72+O72+P72+V72+SUM(W72:Z72)</f>
        <v>1.0000001494641437</v>
      </c>
    </row>
    <row r="73" spans="1:27" x14ac:dyDescent="0.25">
      <c r="A73" s="128" t="s">
        <v>519</v>
      </c>
      <c r="B73" s="13" t="s">
        <v>220</v>
      </c>
      <c r="C73" s="112">
        <f>'Verdeling Gemeentefonds 2021'!D73/'Verdeling Gemeentefonds 2021'!$BS73</f>
        <v>0</v>
      </c>
      <c r="D73" s="115">
        <f>'Verdeling Gemeentefonds 2021'!E73/'Verdeling Gemeentefonds 2021'!$BS73</f>
        <v>0</v>
      </c>
      <c r="E73" s="115">
        <f>'Verdeling Gemeentefonds 2021'!F73/'Verdeling Gemeentefonds 2021'!$BS73</f>
        <v>0</v>
      </c>
      <c r="F73" s="115">
        <f>'Verdeling Gemeentefonds 2021'!G73/'Verdeling Gemeentefonds 2021'!$BS73</f>
        <v>0</v>
      </c>
      <c r="G73" s="115">
        <f>'Verdeling Gemeentefonds 2021'!H73/'Verdeling Gemeentefonds 2021'!$BS73</f>
        <v>0.20879975755138863</v>
      </c>
      <c r="H73" s="115">
        <f>'Verdeling Gemeentefonds 2021'!I73/'Verdeling Gemeentefonds 2021'!$BS73</f>
        <v>0</v>
      </c>
      <c r="I73" s="119">
        <f>'Verdeling Gemeentefonds 2021'!J73/'Verdeling Gemeentefonds 2021'!$BS73</f>
        <v>0.20879975755138863</v>
      </c>
      <c r="J73" s="113">
        <f>'Verdeling Gemeentefonds 2021'!N73/'Verdeling Gemeentefonds 2021'!$BS73</f>
        <v>5.3043435850741324E-2</v>
      </c>
      <c r="K73" s="115">
        <f>'Verdeling Gemeentefonds 2021'!S73/'Verdeling Gemeentefonds 2021'!$BS73</f>
        <v>8.0967678851183306E-2</v>
      </c>
      <c r="L73" s="119">
        <f>'Verdeling Gemeentefonds 2021'!T73/'Verdeling Gemeentefonds 2021'!$BS73</f>
        <v>0.13401111470192464</v>
      </c>
      <c r="M73" s="112">
        <f>'Verdeling Gemeentefonds 2021'!Z73/'Verdeling Gemeentefonds 2021'!$BS73</f>
        <v>0.25185975937997002</v>
      </c>
      <c r="N73" s="115">
        <f>'Verdeling Gemeentefonds 2021'!AE73/'Verdeling Gemeentefonds 2021'!$BS73</f>
        <v>0.12897303693630077</v>
      </c>
      <c r="O73" s="117">
        <f>'Verdeling Gemeentefonds 2021'!AF73/'Verdeling Gemeentefonds 2021'!$BS73</f>
        <v>0.38083279631627076</v>
      </c>
      <c r="P73" s="122">
        <f>'Verdeling Gemeentefonds 2021'!AK73/'Verdeling Gemeentefonds 2021'!$BS73</f>
        <v>4.3584734055271891E-2</v>
      </c>
      <c r="Q73" s="125">
        <f>'Verdeling Gemeentefonds 2021'!AO73/'Verdeling Gemeentefonds 2021'!$BS73</f>
        <v>1.3642769774230465E-2</v>
      </c>
      <c r="R73" s="121">
        <f>'Verdeling Gemeentefonds 2021'!AR73/'Verdeling Gemeentefonds 2021'!$BS73</f>
        <v>5.5276041716204934E-2</v>
      </c>
      <c r="S73" s="121">
        <f>'Verdeling Gemeentefonds 2021'!AU73/'Verdeling Gemeentefonds 2021'!$BS73</f>
        <v>6.2982670579723135E-2</v>
      </c>
      <c r="T73" s="121">
        <f>'Verdeling Gemeentefonds 2021'!AX73/'Verdeling Gemeentefonds 2021'!$BS73</f>
        <v>6.680769861300874E-2</v>
      </c>
      <c r="U73" s="121">
        <f>'Verdeling Gemeentefonds 2021'!BA73/'Verdeling Gemeentefonds 2021'!$BS73</f>
        <v>3.2167719898610538E-2</v>
      </c>
      <c r="V73" s="119">
        <f>'Verdeling Gemeentefonds 2021'!BB73/'Verdeling Gemeentefonds 2021'!$BS73</f>
        <v>0.23087690058177782</v>
      </c>
      <c r="W73" s="112">
        <f>'Verdeling Gemeentefonds 2021'!BI73/'Verdeling Gemeentefonds 2021'!$BS73</f>
        <v>-1.9207187317314548E-4</v>
      </c>
      <c r="X73" s="120">
        <f>'Verdeling Gemeentefonds 2021'!BF73/'Verdeling Gemeentefonds 2021'!$BS73</f>
        <v>0</v>
      </c>
      <c r="Y73" s="112">
        <f>'Verdeling Gemeentefonds 2021'!BL73/'Verdeling Gemeentefonds 2021'!$BS73</f>
        <v>0</v>
      </c>
      <c r="Z73" s="120">
        <f>'Verdeling Gemeentefonds 2021'!BR73/'Verdeling Gemeentefonds 2021'!$BS73</f>
        <v>2.0868106087332939E-3</v>
      </c>
      <c r="AA73" s="129">
        <f t="shared" si="1"/>
        <v>1.0000000419421939</v>
      </c>
    </row>
    <row r="74" spans="1:27" x14ac:dyDescent="0.25">
      <c r="A74" s="128" t="s">
        <v>507</v>
      </c>
      <c r="B74" s="13" t="s">
        <v>208</v>
      </c>
      <c r="C74" s="112">
        <f>'Verdeling Gemeentefonds 2021'!D74/'Verdeling Gemeentefonds 2021'!$BS74</f>
        <v>0</v>
      </c>
      <c r="D74" s="115">
        <f>'Verdeling Gemeentefonds 2021'!E74/'Verdeling Gemeentefonds 2021'!$BS74</f>
        <v>0</v>
      </c>
      <c r="E74" s="115">
        <f>'Verdeling Gemeentefonds 2021'!F74/'Verdeling Gemeentefonds 2021'!$BS74</f>
        <v>0</v>
      </c>
      <c r="F74" s="115">
        <f>'Verdeling Gemeentefonds 2021'!G74/'Verdeling Gemeentefonds 2021'!$BS74</f>
        <v>0</v>
      </c>
      <c r="G74" s="115">
        <f>'Verdeling Gemeentefonds 2021'!H74/'Verdeling Gemeentefonds 2021'!$BS74</f>
        <v>0</v>
      </c>
      <c r="H74" s="115">
        <f>'Verdeling Gemeentefonds 2021'!I74/'Verdeling Gemeentefonds 2021'!$BS74</f>
        <v>0</v>
      </c>
      <c r="I74" s="119">
        <f>'Verdeling Gemeentefonds 2021'!J74/'Verdeling Gemeentefonds 2021'!$BS74</f>
        <v>0</v>
      </c>
      <c r="J74" s="113">
        <f>'Verdeling Gemeentefonds 2021'!N74/'Verdeling Gemeentefonds 2021'!$BS74</f>
        <v>5.9837536735238686E-2</v>
      </c>
      <c r="K74" s="115">
        <f>'Verdeling Gemeentefonds 2021'!S74/'Verdeling Gemeentefonds 2021'!$BS74</f>
        <v>1.7903336932277501E-2</v>
      </c>
      <c r="L74" s="119">
        <f>'Verdeling Gemeentefonds 2021'!T74/'Verdeling Gemeentefonds 2021'!$BS74</f>
        <v>7.7740873667516183E-2</v>
      </c>
      <c r="M74" s="112">
        <f>'Verdeling Gemeentefonds 2021'!Z74/'Verdeling Gemeentefonds 2021'!$BS74</f>
        <v>0.36165262033941803</v>
      </c>
      <c r="N74" s="115">
        <f>'Verdeling Gemeentefonds 2021'!AE74/'Verdeling Gemeentefonds 2021'!$BS74</f>
        <v>0.29600145835446506</v>
      </c>
      <c r="O74" s="117">
        <f>'Verdeling Gemeentefonds 2021'!AF74/'Verdeling Gemeentefonds 2021'!$BS74</f>
        <v>0.65765407869388304</v>
      </c>
      <c r="P74" s="122">
        <f>'Verdeling Gemeentefonds 2021'!AK74/'Verdeling Gemeentefonds 2021'!$BS74</f>
        <v>0.10651556844503376</v>
      </c>
      <c r="Q74" s="125">
        <f>'Verdeling Gemeentefonds 2021'!AO74/'Verdeling Gemeentefonds 2021'!$BS74</f>
        <v>1.83004482959396E-2</v>
      </c>
      <c r="R74" s="121">
        <f>'Verdeling Gemeentefonds 2021'!AR74/'Verdeling Gemeentefonds 2021'!$BS74</f>
        <v>1.9784027667786669E-2</v>
      </c>
      <c r="S74" s="121">
        <f>'Verdeling Gemeentefonds 2021'!AU74/'Verdeling Gemeentefonds 2021'!$BS74</f>
        <v>5.6659022697485753E-2</v>
      </c>
      <c r="T74" s="121">
        <f>'Verdeling Gemeentefonds 2021'!AX74/'Verdeling Gemeentefonds 2021'!$BS74</f>
        <v>3.2419042715746103E-2</v>
      </c>
      <c r="U74" s="121">
        <f>'Verdeling Gemeentefonds 2021'!BA74/'Verdeling Gemeentefonds 2021'!$BS74</f>
        <v>2.8977751880795211E-2</v>
      </c>
      <c r="V74" s="119">
        <f>'Verdeling Gemeentefonds 2021'!BB74/'Verdeling Gemeentefonds 2021'!$BS74</f>
        <v>0.15614029325775333</v>
      </c>
      <c r="W74" s="112">
        <f>'Verdeling Gemeentefonds 2021'!BI74/'Verdeling Gemeentefonds 2021'!$BS74</f>
        <v>-1.3756292340618331E-4</v>
      </c>
      <c r="X74" s="120">
        <f>'Verdeling Gemeentefonds 2021'!BF74/'Verdeling Gemeentefonds 2021'!$BS74</f>
        <v>0</v>
      </c>
      <c r="Y74" s="112">
        <f>'Verdeling Gemeentefonds 2021'!BL74/'Verdeling Gemeentefonds 2021'!$BS74</f>
        <v>0</v>
      </c>
      <c r="Z74" s="120">
        <f>'Verdeling Gemeentefonds 2021'!BR74/'Verdeling Gemeentefonds 2021'!$BS74</f>
        <v>2.0868106501538541E-3</v>
      </c>
      <c r="AA74" s="129">
        <f t="shared" si="1"/>
        <v>1.0000000617909339</v>
      </c>
    </row>
    <row r="75" spans="1:27" x14ac:dyDescent="0.25">
      <c r="A75" s="128" t="s">
        <v>309</v>
      </c>
      <c r="B75" s="13" t="s">
        <v>10</v>
      </c>
      <c r="C75" s="112">
        <f>'Verdeling Gemeentefonds 2021'!D75/'Verdeling Gemeentefonds 2021'!$BS75</f>
        <v>0</v>
      </c>
      <c r="D75" s="115">
        <f>'Verdeling Gemeentefonds 2021'!E75/'Verdeling Gemeentefonds 2021'!$BS75</f>
        <v>0</v>
      </c>
      <c r="E75" s="115">
        <f>'Verdeling Gemeentefonds 2021'!F75/'Verdeling Gemeentefonds 2021'!$BS75</f>
        <v>0</v>
      </c>
      <c r="F75" s="115">
        <f>'Verdeling Gemeentefonds 2021'!G75/'Verdeling Gemeentefonds 2021'!$BS75</f>
        <v>0</v>
      </c>
      <c r="G75" s="115">
        <f>'Verdeling Gemeentefonds 2021'!H75/'Verdeling Gemeentefonds 2021'!$BS75</f>
        <v>0</v>
      </c>
      <c r="H75" s="115">
        <f>'Verdeling Gemeentefonds 2021'!I75/'Verdeling Gemeentefonds 2021'!$BS75</f>
        <v>0</v>
      </c>
      <c r="I75" s="119">
        <f>'Verdeling Gemeentefonds 2021'!J75/'Verdeling Gemeentefonds 2021'!$BS75</f>
        <v>0</v>
      </c>
      <c r="J75" s="113">
        <f>'Verdeling Gemeentefonds 2021'!N75/'Verdeling Gemeentefonds 2021'!$BS75</f>
        <v>4.1954533217870585E-2</v>
      </c>
      <c r="K75" s="115">
        <f>'Verdeling Gemeentefonds 2021'!S75/'Verdeling Gemeentefonds 2021'!$BS75</f>
        <v>3.7939658122857496E-2</v>
      </c>
      <c r="L75" s="119">
        <f>'Verdeling Gemeentefonds 2021'!T75/'Verdeling Gemeentefonds 2021'!$BS75</f>
        <v>7.9894191340728074E-2</v>
      </c>
      <c r="M75" s="112">
        <f>'Verdeling Gemeentefonds 2021'!Z75/'Verdeling Gemeentefonds 2021'!$BS75</f>
        <v>0.39067112678164179</v>
      </c>
      <c r="N75" s="115">
        <f>'Verdeling Gemeentefonds 2021'!AE75/'Verdeling Gemeentefonds 2021'!$BS75</f>
        <v>0.21037323249625733</v>
      </c>
      <c r="O75" s="117">
        <f>'Verdeling Gemeentefonds 2021'!AF75/'Verdeling Gemeentefonds 2021'!$BS75</f>
        <v>0.60104435927789912</v>
      </c>
      <c r="P75" s="122">
        <f>'Verdeling Gemeentefonds 2021'!AK75/'Verdeling Gemeentefonds 2021'!$BS75</f>
        <v>0.13289358173589599</v>
      </c>
      <c r="Q75" s="125">
        <f>'Verdeling Gemeentefonds 2021'!AO75/'Verdeling Gemeentefonds 2021'!$BS75</f>
        <v>1.3046268779581618E-2</v>
      </c>
      <c r="R75" s="121">
        <f>'Verdeling Gemeentefonds 2021'!AR75/'Verdeling Gemeentefonds 2021'!$BS75</f>
        <v>1.1978600874370957E-2</v>
      </c>
      <c r="S75" s="121">
        <f>'Verdeling Gemeentefonds 2021'!AU75/'Verdeling Gemeentefonds 2021'!$BS75</f>
        <v>7.1118953816676572E-2</v>
      </c>
      <c r="T75" s="121">
        <f>'Verdeling Gemeentefonds 2021'!AX75/'Verdeling Gemeentefonds 2021'!$BS75</f>
        <v>5.1668520077306983E-2</v>
      </c>
      <c r="U75" s="121">
        <f>'Verdeling Gemeentefonds 2021'!BA75/'Verdeling Gemeentefonds 2021'!$BS75</f>
        <v>3.644952365512498E-2</v>
      </c>
      <c r="V75" s="119">
        <f>'Verdeling Gemeentefonds 2021'!BB75/'Verdeling Gemeentefonds 2021'!$BS75</f>
        <v>0.18426186720306112</v>
      </c>
      <c r="W75" s="112">
        <f>'Verdeling Gemeentefonds 2021'!BI75/'Verdeling Gemeentefonds 2021'!$BS75</f>
        <v>-1.8086249719402294E-4</v>
      </c>
      <c r="X75" s="120">
        <f>'Verdeling Gemeentefonds 2021'!BF75/'Verdeling Gemeentefonds 2021'!$BS75</f>
        <v>0</v>
      </c>
      <c r="Y75" s="112">
        <f>'Verdeling Gemeentefonds 2021'!BL75/'Verdeling Gemeentefonds 2021'!$BS75</f>
        <v>0</v>
      </c>
      <c r="Z75" s="120">
        <f>'Verdeling Gemeentefonds 2021'!BR75/'Verdeling Gemeentefonds 2021'!$BS75</f>
        <v>2.0868104115918623E-3</v>
      </c>
      <c r="AA75" s="129">
        <f t="shared" si="1"/>
        <v>0.99999994747198218</v>
      </c>
    </row>
    <row r="76" spans="1:27" x14ac:dyDescent="0.25">
      <c r="A76" s="128" t="s">
        <v>526</v>
      </c>
      <c r="B76" s="13" t="s">
        <v>229</v>
      </c>
      <c r="C76" s="112">
        <f>'Verdeling Gemeentefonds 2021'!D76/'Verdeling Gemeentefonds 2021'!$BS76</f>
        <v>0</v>
      </c>
      <c r="D76" s="115">
        <f>'Verdeling Gemeentefonds 2021'!E76/'Verdeling Gemeentefonds 2021'!$BS76</f>
        <v>0</v>
      </c>
      <c r="E76" s="115">
        <f>'Verdeling Gemeentefonds 2021'!F76/'Verdeling Gemeentefonds 2021'!$BS76</f>
        <v>0</v>
      </c>
      <c r="F76" s="115">
        <f>'Verdeling Gemeentefonds 2021'!G76/'Verdeling Gemeentefonds 2021'!$BS76</f>
        <v>0</v>
      </c>
      <c r="G76" s="115">
        <f>'Verdeling Gemeentefonds 2021'!H76/'Verdeling Gemeentefonds 2021'!$BS76</f>
        <v>0</v>
      </c>
      <c r="H76" s="115">
        <f>'Verdeling Gemeentefonds 2021'!I76/'Verdeling Gemeentefonds 2021'!$BS76</f>
        <v>0</v>
      </c>
      <c r="I76" s="119">
        <f>'Verdeling Gemeentefonds 2021'!J76/'Verdeling Gemeentefonds 2021'!$BS76</f>
        <v>0</v>
      </c>
      <c r="J76" s="113">
        <f>'Verdeling Gemeentefonds 2021'!N76/'Verdeling Gemeentefonds 2021'!$BS76</f>
        <v>6.2293633003152743E-2</v>
      </c>
      <c r="K76" s="115">
        <f>'Verdeling Gemeentefonds 2021'!S76/'Verdeling Gemeentefonds 2021'!$BS76</f>
        <v>3.0976966511097687E-2</v>
      </c>
      <c r="L76" s="119">
        <f>'Verdeling Gemeentefonds 2021'!T76/'Verdeling Gemeentefonds 2021'!$BS76</f>
        <v>9.327059951425043E-2</v>
      </c>
      <c r="M76" s="112">
        <f>'Verdeling Gemeentefonds 2021'!Z76/'Verdeling Gemeentefonds 2021'!$BS76</f>
        <v>0.35761535575707604</v>
      </c>
      <c r="N76" s="115">
        <f>'Verdeling Gemeentefonds 2021'!AE76/'Verdeling Gemeentefonds 2021'!$BS76</f>
        <v>0.26962811065987219</v>
      </c>
      <c r="O76" s="117">
        <f>'Verdeling Gemeentefonds 2021'!AF76/'Verdeling Gemeentefonds 2021'!$BS76</f>
        <v>0.62724346641694828</v>
      </c>
      <c r="P76" s="122">
        <f>'Verdeling Gemeentefonds 2021'!AK76/'Verdeling Gemeentefonds 2021'!$BS76</f>
        <v>0.12550744111754664</v>
      </c>
      <c r="Q76" s="125">
        <f>'Verdeling Gemeentefonds 2021'!AO76/'Verdeling Gemeentefonds 2021'!$BS76</f>
        <v>1.4032093986560842E-2</v>
      </c>
      <c r="R76" s="121">
        <f>'Verdeling Gemeentefonds 2021'!AR76/'Verdeling Gemeentefonds 2021'!$BS76</f>
        <v>4.2733671759592647E-2</v>
      </c>
      <c r="S76" s="121">
        <f>'Verdeling Gemeentefonds 2021'!AU76/'Verdeling Gemeentefonds 2021'!$BS76</f>
        <v>5.801400116377415E-2</v>
      </c>
      <c r="T76" s="121">
        <f>'Verdeling Gemeentefonds 2021'!AX76/'Verdeling Gemeentefonds 2021'!$BS76</f>
        <v>3.1832551723287486E-2</v>
      </c>
      <c r="U76" s="121">
        <f>'Verdeling Gemeentefonds 2021'!BA76/'Verdeling Gemeentefonds 2021'!$BS76</f>
        <v>5.4280495165337748E-3</v>
      </c>
      <c r="V76" s="119">
        <f>'Verdeling Gemeentefonds 2021'!BB76/'Verdeling Gemeentefonds 2021'!$BS76</f>
        <v>0.15204036814974889</v>
      </c>
      <c r="W76" s="112">
        <f>'Verdeling Gemeentefonds 2021'!BI76/'Verdeling Gemeentefonds 2021'!$BS76</f>
        <v>-1.4869872819687384E-4</v>
      </c>
      <c r="X76" s="120">
        <f>'Verdeling Gemeentefonds 2021'!BF76/'Verdeling Gemeentefonds 2021'!$BS76</f>
        <v>0</v>
      </c>
      <c r="Y76" s="112">
        <f>'Verdeling Gemeentefonds 2021'!BL76/'Verdeling Gemeentefonds 2021'!$BS76</f>
        <v>0</v>
      </c>
      <c r="Z76" s="120">
        <f>'Verdeling Gemeentefonds 2021'!BR76/'Verdeling Gemeentefonds 2021'!$BS76</f>
        <v>2.0868104940048515E-3</v>
      </c>
      <c r="AA76" s="129">
        <f t="shared" si="1"/>
        <v>0.99999998696430215</v>
      </c>
    </row>
    <row r="77" spans="1:27" x14ac:dyDescent="0.25">
      <c r="A77" s="128" t="s">
        <v>373</v>
      </c>
      <c r="B77" s="13" t="s">
        <v>74</v>
      </c>
      <c r="C77" s="112">
        <f>'Verdeling Gemeentefonds 2021'!D77/'Verdeling Gemeentefonds 2021'!$BS77</f>
        <v>0</v>
      </c>
      <c r="D77" s="115">
        <f>'Verdeling Gemeentefonds 2021'!E77/'Verdeling Gemeentefonds 2021'!$BS77</f>
        <v>0</v>
      </c>
      <c r="E77" s="115">
        <f>'Verdeling Gemeentefonds 2021'!F77/'Verdeling Gemeentefonds 2021'!$BS77</f>
        <v>0</v>
      </c>
      <c r="F77" s="115">
        <f>'Verdeling Gemeentefonds 2021'!G77/'Verdeling Gemeentefonds 2021'!$BS77</f>
        <v>0</v>
      </c>
      <c r="G77" s="115">
        <f>'Verdeling Gemeentefonds 2021'!H77/'Verdeling Gemeentefonds 2021'!$BS77</f>
        <v>0</v>
      </c>
      <c r="H77" s="115">
        <f>'Verdeling Gemeentefonds 2021'!I77/'Verdeling Gemeentefonds 2021'!$BS77</f>
        <v>0</v>
      </c>
      <c r="I77" s="119">
        <f>'Verdeling Gemeentefonds 2021'!J77/'Verdeling Gemeentefonds 2021'!$BS77</f>
        <v>0</v>
      </c>
      <c r="J77" s="113">
        <f>'Verdeling Gemeentefonds 2021'!N77/'Verdeling Gemeentefonds 2021'!$BS77</f>
        <v>3.702849001449128E-2</v>
      </c>
      <c r="K77" s="115">
        <f>'Verdeling Gemeentefonds 2021'!S77/'Verdeling Gemeentefonds 2021'!$BS77</f>
        <v>9.5217109913573097E-3</v>
      </c>
      <c r="L77" s="119">
        <f>'Verdeling Gemeentefonds 2021'!T77/'Verdeling Gemeentefonds 2021'!$BS77</f>
        <v>4.6550201005848592E-2</v>
      </c>
      <c r="M77" s="112">
        <f>'Verdeling Gemeentefonds 2021'!Z77/'Verdeling Gemeentefonds 2021'!$BS77</f>
        <v>0.30845212416402962</v>
      </c>
      <c r="N77" s="115">
        <f>'Verdeling Gemeentefonds 2021'!AE77/'Verdeling Gemeentefonds 2021'!$BS77</f>
        <v>0.28123986642951998</v>
      </c>
      <c r="O77" s="117">
        <f>'Verdeling Gemeentefonds 2021'!AF77/'Verdeling Gemeentefonds 2021'!$BS77</f>
        <v>0.5896919905935496</v>
      </c>
      <c r="P77" s="122">
        <f>'Verdeling Gemeentefonds 2021'!AK77/'Verdeling Gemeentefonds 2021'!$BS77</f>
        <v>0.26682794284989819</v>
      </c>
      <c r="Q77" s="125">
        <f>'Verdeling Gemeentefonds 2021'!AO77/'Verdeling Gemeentefonds 2021'!$BS77</f>
        <v>1.1595996045537434E-2</v>
      </c>
      <c r="R77" s="121">
        <f>'Verdeling Gemeentefonds 2021'!AR77/'Verdeling Gemeentefonds 2021'!$BS77</f>
        <v>1.1553500089226093E-2</v>
      </c>
      <c r="S77" s="121">
        <f>'Verdeling Gemeentefonds 2021'!AU77/'Verdeling Gemeentefonds 2021'!$BS77</f>
        <v>3.1240704324977414E-2</v>
      </c>
      <c r="T77" s="121">
        <f>'Verdeling Gemeentefonds 2021'!AX77/'Verdeling Gemeentefonds 2021'!$BS77</f>
        <v>2.1291890633422014E-2</v>
      </c>
      <c r="U77" s="121">
        <f>'Verdeling Gemeentefonds 2021'!BA77/'Verdeling Gemeentefonds 2021'!$BS77</f>
        <v>1.9339956717305009E-2</v>
      </c>
      <c r="V77" s="119">
        <f>'Verdeling Gemeentefonds 2021'!BB77/'Verdeling Gemeentefonds 2021'!$BS77</f>
        <v>9.5022047810467969E-2</v>
      </c>
      <c r="W77" s="112">
        <f>'Verdeling Gemeentefonds 2021'!BI77/'Verdeling Gemeentefonds 2021'!$BS77</f>
        <v>-1.7892601201587963E-4</v>
      </c>
      <c r="X77" s="120">
        <f>'Verdeling Gemeentefonds 2021'!BF77/'Verdeling Gemeentefonds 2021'!$BS77</f>
        <v>0</v>
      </c>
      <c r="Y77" s="112">
        <f>'Verdeling Gemeentefonds 2021'!BL77/'Verdeling Gemeentefonds 2021'!$BS77</f>
        <v>0</v>
      </c>
      <c r="Z77" s="120">
        <f>'Verdeling Gemeentefonds 2021'!BR77/'Verdeling Gemeentefonds 2021'!$BS77</f>
        <v>2.086810660833415E-3</v>
      </c>
      <c r="AA77" s="129">
        <f t="shared" si="1"/>
        <v>1.000000066908582</v>
      </c>
    </row>
    <row r="78" spans="1:27" x14ac:dyDescent="0.25">
      <c r="A78" s="128" t="s">
        <v>527</v>
      </c>
      <c r="B78" s="13" t="s">
        <v>230</v>
      </c>
      <c r="C78" s="112">
        <f>'Verdeling Gemeentefonds 2021'!D78/'Verdeling Gemeentefonds 2021'!$BS78</f>
        <v>0</v>
      </c>
      <c r="D78" s="115">
        <f>'Verdeling Gemeentefonds 2021'!E78/'Verdeling Gemeentefonds 2021'!$BS78</f>
        <v>0</v>
      </c>
      <c r="E78" s="115">
        <f>'Verdeling Gemeentefonds 2021'!F78/'Verdeling Gemeentefonds 2021'!$BS78</f>
        <v>0</v>
      </c>
      <c r="F78" s="115">
        <f>'Verdeling Gemeentefonds 2021'!G78/'Verdeling Gemeentefonds 2021'!$BS78</f>
        <v>0</v>
      </c>
      <c r="G78" s="115">
        <f>'Verdeling Gemeentefonds 2021'!H78/'Verdeling Gemeentefonds 2021'!$BS78</f>
        <v>0</v>
      </c>
      <c r="H78" s="115">
        <f>'Verdeling Gemeentefonds 2021'!I78/'Verdeling Gemeentefonds 2021'!$BS78</f>
        <v>0</v>
      </c>
      <c r="I78" s="119">
        <f>'Verdeling Gemeentefonds 2021'!J78/'Verdeling Gemeentefonds 2021'!$BS78</f>
        <v>0</v>
      </c>
      <c r="J78" s="113">
        <f>'Verdeling Gemeentefonds 2021'!N78/'Verdeling Gemeentefonds 2021'!$BS78</f>
        <v>5.8021129390085364E-2</v>
      </c>
      <c r="K78" s="115">
        <f>'Verdeling Gemeentefonds 2021'!S78/'Verdeling Gemeentefonds 2021'!$BS78</f>
        <v>7.9598146618173101E-3</v>
      </c>
      <c r="L78" s="119">
        <f>'Verdeling Gemeentefonds 2021'!T78/'Verdeling Gemeentefonds 2021'!$BS78</f>
        <v>6.5980944051902676E-2</v>
      </c>
      <c r="M78" s="112">
        <f>'Verdeling Gemeentefonds 2021'!Z78/'Verdeling Gemeentefonds 2021'!$BS78</f>
        <v>0.32596650990076365</v>
      </c>
      <c r="N78" s="115">
        <f>'Verdeling Gemeentefonds 2021'!AE78/'Verdeling Gemeentefonds 2021'!$BS78</f>
        <v>0.31546941576077908</v>
      </c>
      <c r="O78" s="117">
        <f>'Verdeling Gemeentefonds 2021'!AF78/'Verdeling Gemeentefonds 2021'!$BS78</f>
        <v>0.64143592566154262</v>
      </c>
      <c r="P78" s="122">
        <f>'Verdeling Gemeentefonds 2021'!AK78/'Verdeling Gemeentefonds 2021'!$BS78</f>
        <v>0.15771099011373879</v>
      </c>
      <c r="Q78" s="125">
        <f>'Verdeling Gemeentefonds 2021'!AO78/'Verdeling Gemeentefonds 2021'!$BS78</f>
        <v>1.3847126026616911E-2</v>
      </c>
      <c r="R78" s="121">
        <f>'Verdeling Gemeentefonds 2021'!AR78/'Verdeling Gemeentefonds 2021'!$BS78</f>
        <v>2.9979160015139585E-2</v>
      </c>
      <c r="S78" s="121">
        <f>'Verdeling Gemeentefonds 2021'!AU78/'Verdeling Gemeentefonds 2021'!$BS78</f>
        <v>3.1106516832052754E-2</v>
      </c>
      <c r="T78" s="121">
        <f>'Verdeling Gemeentefonds 2021'!AX78/'Verdeling Gemeentefonds 2021'!$BS78</f>
        <v>3.3369953232421423E-2</v>
      </c>
      <c r="U78" s="121">
        <f>'Verdeling Gemeentefonds 2021'!BA78/'Verdeling Gemeentefonds 2021'!$BS78</f>
        <v>2.4632779443469463E-2</v>
      </c>
      <c r="V78" s="119">
        <f>'Verdeling Gemeentefonds 2021'!BB78/'Verdeling Gemeentefonds 2021'!$BS78</f>
        <v>0.13293553554970017</v>
      </c>
      <c r="W78" s="112">
        <f>'Verdeling Gemeentefonds 2021'!BI78/'Verdeling Gemeentefonds 2021'!$BS78</f>
        <v>-1.5011397167871099E-4</v>
      </c>
      <c r="X78" s="120">
        <f>'Verdeling Gemeentefonds 2021'!BF78/'Verdeling Gemeentefonds 2021'!$BS78</f>
        <v>0</v>
      </c>
      <c r="Y78" s="112">
        <f>'Verdeling Gemeentefonds 2021'!BL78/'Verdeling Gemeentefonds 2021'!$BS78</f>
        <v>0</v>
      </c>
      <c r="Z78" s="120">
        <f>'Verdeling Gemeentefonds 2021'!BR78/'Verdeling Gemeentefonds 2021'!$BS78</f>
        <v>2.0868107134420456E-3</v>
      </c>
      <c r="AA78" s="129">
        <f t="shared" si="1"/>
        <v>1.0000000921186476</v>
      </c>
    </row>
    <row r="79" spans="1:27" x14ac:dyDescent="0.25">
      <c r="A79" s="128" t="s">
        <v>347</v>
      </c>
      <c r="B79" s="13" t="s">
        <v>48</v>
      </c>
      <c r="C79" s="112">
        <f>'Verdeling Gemeentefonds 2021'!D79/'Verdeling Gemeentefonds 2021'!$BS79</f>
        <v>0</v>
      </c>
      <c r="D79" s="115">
        <f>'Verdeling Gemeentefonds 2021'!E79/'Verdeling Gemeentefonds 2021'!$BS79</f>
        <v>0</v>
      </c>
      <c r="E79" s="115">
        <f>'Verdeling Gemeentefonds 2021'!F79/'Verdeling Gemeentefonds 2021'!$BS79</f>
        <v>0</v>
      </c>
      <c r="F79" s="115">
        <f>'Verdeling Gemeentefonds 2021'!G79/'Verdeling Gemeentefonds 2021'!$BS79</f>
        <v>0</v>
      </c>
      <c r="G79" s="115">
        <f>'Verdeling Gemeentefonds 2021'!H79/'Verdeling Gemeentefonds 2021'!$BS79</f>
        <v>0.21396220484766471</v>
      </c>
      <c r="H79" s="115">
        <f>'Verdeling Gemeentefonds 2021'!I79/'Verdeling Gemeentefonds 2021'!$BS79</f>
        <v>0</v>
      </c>
      <c r="I79" s="119">
        <f>'Verdeling Gemeentefonds 2021'!J79/'Verdeling Gemeentefonds 2021'!$BS79</f>
        <v>0.21396220484766471</v>
      </c>
      <c r="J79" s="113">
        <f>'Verdeling Gemeentefonds 2021'!N79/'Verdeling Gemeentefonds 2021'!$BS79</f>
        <v>6.6003872203321143E-2</v>
      </c>
      <c r="K79" s="115">
        <f>'Verdeling Gemeentefonds 2021'!S79/'Verdeling Gemeentefonds 2021'!$BS79</f>
        <v>0.11334171233070119</v>
      </c>
      <c r="L79" s="119">
        <f>'Verdeling Gemeentefonds 2021'!T79/'Verdeling Gemeentefonds 2021'!$BS79</f>
        <v>0.17934558453402233</v>
      </c>
      <c r="M79" s="112">
        <f>'Verdeling Gemeentefonds 2021'!Z79/'Verdeling Gemeentefonds 2021'!$BS79</f>
        <v>0.20925148640602489</v>
      </c>
      <c r="N79" s="115">
        <f>'Verdeling Gemeentefonds 2021'!AE79/'Verdeling Gemeentefonds 2021'!$BS79</f>
        <v>0.10696582539376596</v>
      </c>
      <c r="O79" s="117">
        <f>'Verdeling Gemeentefonds 2021'!AF79/'Verdeling Gemeentefonds 2021'!$BS79</f>
        <v>0.31621731179979085</v>
      </c>
      <c r="P79" s="122">
        <f>'Verdeling Gemeentefonds 2021'!AK79/'Verdeling Gemeentefonds 2021'!$BS79</f>
        <v>9.4312492893626393E-2</v>
      </c>
      <c r="Q79" s="125">
        <f>'Verdeling Gemeentefonds 2021'!AO79/'Verdeling Gemeentefonds 2021'!$BS79</f>
        <v>1.0583248296381093E-2</v>
      </c>
      <c r="R79" s="121">
        <f>'Verdeling Gemeentefonds 2021'!AR79/'Verdeling Gemeentefonds 2021'!$BS79</f>
        <v>3.5352634123320265E-2</v>
      </c>
      <c r="S79" s="121">
        <f>'Verdeling Gemeentefonds 2021'!AU79/'Verdeling Gemeentefonds 2021'!$BS79</f>
        <v>4.4871054923596276E-2</v>
      </c>
      <c r="T79" s="121">
        <f>'Verdeling Gemeentefonds 2021'!AX79/'Verdeling Gemeentefonds 2021'!$BS79</f>
        <v>5.9775471414836481E-2</v>
      </c>
      <c r="U79" s="121">
        <f>'Verdeling Gemeentefonds 2021'!BA79/'Verdeling Gemeentefonds 2021'!$BS79</f>
        <v>4.3699795059610781E-2</v>
      </c>
      <c r="V79" s="119">
        <f>'Verdeling Gemeentefonds 2021'!BB79/'Verdeling Gemeentefonds 2021'!$BS79</f>
        <v>0.19428220381774489</v>
      </c>
      <c r="W79" s="112">
        <f>'Verdeling Gemeentefonds 2021'!BI79/'Verdeling Gemeentefonds 2021'!$BS79</f>
        <v>-2.0662168665101202E-4</v>
      </c>
      <c r="X79" s="120">
        <f>'Verdeling Gemeentefonds 2021'!BF79/'Verdeling Gemeentefonds 2021'!$BS79</f>
        <v>0</v>
      </c>
      <c r="Y79" s="112">
        <f>'Verdeling Gemeentefonds 2021'!BL79/'Verdeling Gemeentefonds 2021'!$BS79</f>
        <v>0</v>
      </c>
      <c r="Z79" s="120">
        <f>'Verdeling Gemeentefonds 2021'!BR79/'Verdeling Gemeentefonds 2021'!$BS79</f>
        <v>2.0868104934525732E-3</v>
      </c>
      <c r="AA79" s="129">
        <f t="shared" si="1"/>
        <v>0.99999998669965062</v>
      </c>
    </row>
    <row r="80" spans="1:27" x14ac:dyDescent="0.25">
      <c r="A80" s="128" t="s">
        <v>412</v>
      </c>
      <c r="B80" s="13" t="s">
        <v>113</v>
      </c>
      <c r="C80" s="112">
        <f>'Verdeling Gemeentefonds 2021'!D80/'Verdeling Gemeentefonds 2021'!$BS80</f>
        <v>0</v>
      </c>
      <c r="D80" s="115">
        <f>'Verdeling Gemeentefonds 2021'!E80/'Verdeling Gemeentefonds 2021'!$BS80</f>
        <v>0</v>
      </c>
      <c r="E80" s="115">
        <f>'Verdeling Gemeentefonds 2021'!F80/'Verdeling Gemeentefonds 2021'!$BS80</f>
        <v>0</v>
      </c>
      <c r="F80" s="115">
        <f>'Verdeling Gemeentefonds 2021'!G80/'Verdeling Gemeentefonds 2021'!$BS80</f>
        <v>0</v>
      </c>
      <c r="G80" s="115">
        <f>'Verdeling Gemeentefonds 2021'!H80/'Verdeling Gemeentefonds 2021'!$BS80</f>
        <v>0</v>
      </c>
      <c r="H80" s="115">
        <f>'Verdeling Gemeentefonds 2021'!I80/'Verdeling Gemeentefonds 2021'!$BS80</f>
        <v>0</v>
      </c>
      <c r="I80" s="119">
        <f>'Verdeling Gemeentefonds 2021'!J80/'Verdeling Gemeentefonds 2021'!$BS80</f>
        <v>0</v>
      </c>
      <c r="J80" s="113">
        <f>'Verdeling Gemeentefonds 2021'!N80/'Verdeling Gemeentefonds 2021'!$BS80</f>
        <v>3.316524347226902E-2</v>
      </c>
      <c r="K80" s="115">
        <f>'Verdeling Gemeentefonds 2021'!S80/'Verdeling Gemeentefonds 2021'!$BS80</f>
        <v>4.1198927076834093E-3</v>
      </c>
      <c r="L80" s="119">
        <f>'Verdeling Gemeentefonds 2021'!T80/'Verdeling Gemeentefonds 2021'!$BS80</f>
        <v>3.7285136179952431E-2</v>
      </c>
      <c r="M80" s="112">
        <f>'Verdeling Gemeentefonds 2021'!Z80/'Verdeling Gemeentefonds 2021'!$BS80</f>
        <v>0.32140628431845247</v>
      </c>
      <c r="N80" s="115">
        <f>'Verdeling Gemeentefonds 2021'!AE80/'Verdeling Gemeentefonds 2021'!$BS80</f>
        <v>0.212303651602889</v>
      </c>
      <c r="O80" s="117">
        <f>'Verdeling Gemeentefonds 2021'!AF80/'Verdeling Gemeentefonds 2021'!$BS80</f>
        <v>0.53370993592134153</v>
      </c>
      <c r="P80" s="122">
        <f>'Verdeling Gemeentefonds 2021'!AK80/'Verdeling Gemeentefonds 2021'!$BS80</f>
        <v>0.31991378136342563</v>
      </c>
      <c r="Q80" s="125">
        <f>'Verdeling Gemeentefonds 2021'!AO80/'Verdeling Gemeentefonds 2021'!$BS80</f>
        <v>1.4495209730508067E-2</v>
      </c>
      <c r="R80" s="121">
        <f>'Verdeling Gemeentefonds 2021'!AR80/'Verdeling Gemeentefonds 2021'!$BS80</f>
        <v>1.7176904139448383E-2</v>
      </c>
      <c r="S80" s="121">
        <f>'Verdeling Gemeentefonds 2021'!AU80/'Verdeling Gemeentefonds 2021'!$BS80</f>
        <v>5.6508355330704745E-2</v>
      </c>
      <c r="T80" s="121">
        <f>'Verdeling Gemeentefonds 2021'!AX80/'Verdeling Gemeentefonds 2021'!$BS80</f>
        <v>1.5749298375697128E-2</v>
      </c>
      <c r="U80" s="121">
        <f>'Verdeling Gemeentefonds 2021'!BA80/'Verdeling Gemeentefonds 2021'!$BS80</f>
        <v>3.2727267177346067E-3</v>
      </c>
      <c r="V80" s="119">
        <f>'Verdeling Gemeentefonds 2021'!BB80/'Verdeling Gemeentefonds 2021'!$BS80</f>
        <v>0.10720249429409294</v>
      </c>
      <c r="W80" s="112">
        <f>'Verdeling Gemeentefonds 2021'!BI80/'Verdeling Gemeentefonds 2021'!$BS80</f>
        <v>-1.9810067182695262E-4</v>
      </c>
      <c r="X80" s="120">
        <f>'Verdeling Gemeentefonds 2021'!BF80/'Verdeling Gemeentefonds 2021'!$BS80</f>
        <v>0</v>
      </c>
      <c r="Y80" s="112">
        <f>'Verdeling Gemeentefonds 2021'!BL80/'Verdeling Gemeentefonds 2021'!$BS80</f>
        <v>0</v>
      </c>
      <c r="Z80" s="120">
        <f>'Verdeling Gemeentefonds 2021'!BR80/'Verdeling Gemeentefonds 2021'!$BS80</f>
        <v>2.0868106416766625E-3</v>
      </c>
      <c r="AA80" s="129">
        <f t="shared" si="1"/>
        <v>1.0000000577286623</v>
      </c>
    </row>
    <row r="81" spans="1:27" x14ac:dyDescent="0.25">
      <c r="A81" s="128" t="s">
        <v>557</v>
      </c>
      <c r="B81" s="13" t="s">
        <v>260</v>
      </c>
      <c r="C81" s="112">
        <f>'Verdeling Gemeentefonds 2021'!D81/'Verdeling Gemeentefonds 2021'!$BS81</f>
        <v>0</v>
      </c>
      <c r="D81" s="115">
        <f>'Verdeling Gemeentefonds 2021'!E81/'Verdeling Gemeentefonds 2021'!$BS81</f>
        <v>0.4324248941230443</v>
      </c>
      <c r="E81" s="115">
        <f>'Verdeling Gemeentefonds 2021'!F81/'Verdeling Gemeentefonds 2021'!$BS81</f>
        <v>0</v>
      </c>
      <c r="F81" s="115">
        <f>'Verdeling Gemeentefonds 2021'!G81/'Verdeling Gemeentefonds 2021'!$BS81</f>
        <v>0</v>
      </c>
      <c r="G81" s="115">
        <f>'Verdeling Gemeentefonds 2021'!H81/'Verdeling Gemeentefonds 2021'!$BS81</f>
        <v>0</v>
      </c>
      <c r="H81" s="115">
        <f>'Verdeling Gemeentefonds 2021'!I81/'Verdeling Gemeentefonds 2021'!$BS81</f>
        <v>0</v>
      </c>
      <c r="I81" s="119">
        <f>'Verdeling Gemeentefonds 2021'!J81/'Verdeling Gemeentefonds 2021'!$BS81</f>
        <v>0.4324248941230443</v>
      </c>
      <c r="J81" s="113">
        <f>'Verdeling Gemeentefonds 2021'!N81/'Verdeling Gemeentefonds 2021'!$BS81</f>
        <v>4.1667499754945075E-2</v>
      </c>
      <c r="K81" s="115">
        <f>'Verdeling Gemeentefonds 2021'!S81/'Verdeling Gemeentefonds 2021'!$BS81</f>
        <v>3.4340290336210513E-2</v>
      </c>
      <c r="L81" s="119">
        <f>'Verdeling Gemeentefonds 2021'!T81/'Verdeling Gemeentefonds 2021'!$BS81</f>
        <v>7.6007790091155589E-2</v>
      </c>
      <c r="M81" s="112">
        <f>'Verdeling Gemeentefonds 2021'!Z81/'Verdeling Gemeentefonds 2021'!$BS81</f>
        <v>0.20410413175686568</v>
      </c>
      <c r="N81" s="115">
        <f>'Verdeling Gemeentefonds 2021'!AE81/'Verdeling Gemeentefonds 2021'!$BS81</f>
        <v>7.0319996017324582E-2</v>
      </c>
      <c r="O81" s="117">
        <f>'Verdeling Gemeentefonds 2021'!AF81/'Verdeling Gemeentefonds 2021'!$BS81</f>
        <v>0.27442412777419029</v>
      </c>
      <c r="P81" s="122">
        <f>'Verdeling Gemeentefonds 2021'!AK81/'Verdeling Gemeentefonds 2021'!$BS81</f>
        <v>2.0091657434671981E-2</v>
      </c>
      <c r="Q81" s="125">
        <f>'Verdeling Gemeentefonds 2021'!AO81/'Verdeling Gemeentefonds 2021'!$BS81</f>
        <v>1.1416189362603905E-2</v>
      </c>
      <c r="R81" s="121">
        <f>'Verdeling Gemeentefonds 2021'!AR81/'Verdeling Gemeentefonds 2021'!$BS81</f>
        <v>3.9365919365869306E-2</v>
      </c>
      <c r="S81" s="121">
        <f>'Verdeling Gemeentefonds 2021'!AU81/'Verdeling Gemeentefonds 2021'!$BS81</f>
        <v>5.5876292895874702E-2</v>
      </c>
      <c r="T81" s="121">
        <f>'Verdeling Gemeentefonds 2021'!AX81/'Verdeling Gemeentefonds 2021'!$BS81</f>
        <v>3.3638631266561268E-2</v>
      </c>
      <c r="U81" s="121">
        <f>'Verdeling Gemeentefonds 2021'!BA81/'Verdeling Gemeentefonds 2021'!$BS81</f>
        <v>5.4859681078295169E-2</v>
      </c>
      <c r="V81" s="119">
        <f>'Verdeling Gemeentefonds 2021'!BB81/'Verdeling Gemeentefonds 2021'!$BS81</f>
        <v>0.19515671396920434</v>
      </c>
      <c r="W81" s="112">
        <f>'Verdeling Gemeentefonds 2021'!BI81/'Verdeling Gemeentefonds 2021'!$BS81</f>
        <v>-1.9200013889532426E-4</v>
      </c>
      <c r="X81" s="120">
        <f>'Verdeling Gemeentefonds 2021'!BF81/'Verdeling Gemeentefonds 2021'!$BS81</f>
        <v>0</v>
      </c>
      <c r="Y81" s="112">
        <f>'Verdeling Gemeentefonds 2021'!BL81/'Verdeling Gemeentefonds 2021'!$BS81</f>
        <v>0</v>
      </c>
      <c r="Z81" s="120">
        <f>'Verdeling Gemeentefonds 2021'!BR81/'Verdeling Gemeentefonds 2021'!$BS81</f>
        <v>2.0868105081894416E-3</v>
      </c>
      <c r="AA81" s="129">
        <f t="shared" si="1"/>
        <v>0.99999999376156046</v>
      </c>
    </row>
    <row r="82" spans="1:27" x14ac:dyDescent="0.25">
      <c r="A82" s="128" t="s">
        <v>528</v>
      </c>
      <c r="B82" s="13" t="s">
        <v>231</v>
      </c>
      <c r="C82" s="112">
        <f>'Verdeling Gemeentefonds 2021'!D82/'Verdeling Gemeentefonds 2021'!$BS82</f>
        <v>0.75310241354751672</v>
      </c>
      <c r="D82" s="115">
        <f>'Verdeling Gemeentefonds 2021'!E82/'Verdeling Gemeentefonds 2021'!$BS82</f>
        <v>0</v>
      </c>
      <c r="E82" s="115">
        <f>'Verdeling Gemeentefonds 2021'!F82/'Verdeling Gemeentefonds 2021'!$BS82</f>
        <v>0</v>
      </c>
      <c r="F82" s="115">
        <f>'Verdeling Gemeentefonds 2021'!G82/'Verdeling Gemeentefonds 2021'!$BS82</f>
        <v>0</v>
      </c>
      <c r="G82" s="115">
        <f>'Verdeling Gemeentefonds 2021'!H82/'Verdeling Gemeentefonds 2021'!$BS82</f>
        <v>0</v>
      </c>
      <c r="H82" s="115">
        <f>'Verdeling Gemeentefonds 2021'!I82/'Verdeling Gemeentefonds 2021'!$BS82</f>
        <v>0</v>
      </c>
      <c r="I82" s="119">
        <f>'Verdeling Gemeentefonds 2021'!J82/'Verdeling Gemeentefonds 2021'!$BS82</f>
        <v>0.75310241354751672</v>
      </c>
      <c r="J82" s="113">
        <f>'Verdeling Gemeentefonds 2021'!N82/'Verdeling Gemeentefonds 2021'!$BS82</f>
        <v>2.0028654435866964E-2</v>
      </c>
      <c r="K82" s="115">
        <f>'Verdeling Gemeentefonds 2021'!S82/'Verdeling Gemeentefonds 2021'!$BS82</f>
        <v>4.1293336746625768E-2</v>
      </c>
      <c r="L82" s="119">
        <f>'Verdeling Gemeentefonds 2021'!T82/'Verdeling Gemeentefonds 2021'!$BS82</f>
        <v>6.1321991182492729E-2</v>
      </c>
      <c r="M82" s="112">
        <f>'Verdeling Gemeentefonds 2021'!Z82/'Verdeling Gemeentefonds 2021'!$BS82</f>
        <v>5.4026173198103863E-2</v>
      </c>
      <c r="N82" s="115">
        <f>'Verdeling Gemeentefonds 2021'!AE82/'Verdeling Gemeentefonds 2021'!$BS82</f>
        <v>2.8204555962212961E-2</v>
      </c>
      <c r="O82" s="117">
        <f>'Verdeling Gemeentefonds 2021'!AF82/'Verdeling Gemeentefonds 2021'!$BS82</f>
        <v>8.2230729160316818E-2</v>
      </c>
      <c r="P82" s="122">
        <f>'Verdeling Gemeentefonds 2021'!AK82/'Verdeling Gemeentefonds 2021'!$BS82</f>
        <v>2.5366088999633231E-3</v>
      </c>
      <c r="Q82" s="125">
        <f>'Verdeling Gemeentefonds 2021'!AO82/'Verdeling Gemeentefonds 2021'!$BS82</f>
        <v>3.5596339720217738E-3</v>
      </c>
      <c r="R82" s="121">
        <f>'Verdeling Gemeentefonds 2021'!AR82/'Verdeling Gemeentefonds 2021'!$BS82</f>
        <v>1.5451596659421311E-2</v>
      </c>
      <c r="S82" s="121">
        <f>'Verdeling Gemeentefonds 2021'!AU82/'Verdeling Gemeentefonds 2021'!$BS82</f>
        <v>1.5588062188773438E-2</v>
      </c>
      <c r="T82" s="121">
        <f>'Verdeling Gemeentefonds 2021'!AX82/'Verdeling Gemeentefonds 2021'!$BS82</f>
        <v>3.8448530781333305E-2</v>
      </c>
      <c r="U82" s="121">
        <f>'Verdeling Gemeentefonds 2021'!BA82/'Verdeling Gemeentefonds 2021'!$BS82</f>
        <v>2.5843521750308268E-2</v>
      </c>
      <c r="V82" s="119">
        <f>'Verdeling Gemeentefonds 2021'!BB82/'Verdeling Gemeentefonds 2021'!$BS82</f>
        <v>9.8891345351858104E-2</v>
      </c>
      <c r="W82" s="112">
        <f>'Verdeling Gemeentefonds 2021'!BI82/'Verdeling Gemeentefonds 2021'!$BS82</f>
        <v>-1.6989975911198247E-4</v>
      </c>
      <c r="X82" s="120">
        <f>'Verdeling Gemeentefonds 2021'!BF82/'Verdeling Gemeentefonds 2021'!$BS82</f>
        <v>0</v>
      </c>
      <c r="Y82" s="112">
        <f>'Verdeling Gemeentefonds 2021'!BL82/'Verdeling Gemeentefonds 2021'!$BS82</f>
        <v>0</v>
      </c>
      <c r="Z82" s="120">
        <f>'Verdeling Gemeentefonds 2021'!BR82/'Verdeling Gemeentefonds 2021'!$BS82</f>
        <v>2.0868105189164646E-3</v>
      </c>
      <c r="AA82" s="129">
        <f t="shared" si="1"/>
        <v>0.99999999890195213</v>
      </c>
    </row>
    <row r="83" spans="1:27" x14ac:dyDescent="0.25">
      <c r="A83" s="128" t="s">
        <v>500</v>
      </c>
      <c r="B83" s="13" t="s">
        <v>201</v>
      </c>
      <c r="C83" s="112">
        <f>'Verdeling Gemeentefonds 2021'!D83/'Verdeling Gemeentefonds 2021'!$BS83</f>
        <v>0</v>
      </c>
      <c r="D83" s="115">
        <f>'Verdeling Gemeentefonds 2021'!E83/'Verdeling Gemeentefonds 2021'!$BS83</f>
        <v>0</v>
      </c>
      <c r="E83" s="115">
        <f>'Verdeling Gemeentefonds 2021'!F83/'Verdeling Gemeentefonds 2021'!$BS83</f>
        <v>0</v>
      </c>
      <c r="F83" s="115">
        <f>'Verdeling Gemeentefonds 2021'!G83/'Verdeling Gemeentefonds 2021'!$BS83</f>
        <v>0</v>
      </c>
      <c r="G83" s="115">
        <f>'Verdeling Gemeentefonds 2021'!H83/'Verdeling Gemeentefonds 2021'!$BS83</f>
        <v>0</v>
      </c>
      <c r="H83" s="115">
        <f>'Verdeling Gemeentefonds 2021'!I83/'Verdeling Gemeentefonds 2021'!$BS83</f>
        <v>0</v>
      </c>
      <c r="I83" s="119">
        <f>'Verdeling Gemeentefonds 2021'!J83/'Verdeling Gemeentefonds 2021'!$BS83</f>
        <v>0</v>
      </c>
      <c r="J83" s="113">
        <f>'Verdeling Gemeentefonds 2021'!N83/'Verdeling Gemeentefonds 2021'!$BS83</f>
        <v>3.7514261647992972E-2</v>
      </c>
      <c r="K83" s="115">
        <f>'Verdeling Gemeentefonds 2021'!S83/'Verdeling Gemeentefonds 2021'!$BS83</f>
        <v>5.5120003936253742E-2</v>
      </c>
      <c r="L83" s="119">
        <f>'Verdeling Gemeentefonds 2021'!T83/'Verdeling Gemeentefonds 2021'!$BS83</f>
        <v>9.2634265584246714E-2</v>
      </c>
      <c r="M83" s="112">
        <f>'Verdeling Gemeentefonds 2021'!Z83/'Verdeling Gemeentefonds 2021'!$BS83</f>
        <v>0.30495841445048938</v>
      </c>
      <c r="N83" s="115">
        <f>'Verdeling Gemeentefonds 2021'!AE83/'Verdeling Gemeentefonds 2021'!$BS83</f>
        <v>0.24198279620293853</v>
      </c>
      <c r="O83" s="117">
        <f>'Verdeling Gemeentefonds 2021'!AF83/'Verdeling Gemeentefonds 2021'!$BS83</f>
        <v>0.54694121065342793</v>
      </c>
      <c r="P83" s="122">
        <f>'Verdeling Gemeentefonds 2021'!AK83/'Verdeling Gemeentefonds 2021'!$BS83</f>
        <v>0.11690418140065496</v>
      </c>
      <c r="Q83" s="125">
        <f>'Verdeling Gemeentefonds 2021'!AO83/'Verdeling Gemeentefonds 2021'!$BS83</f>
        <v>1.732033892288784E-2</v>
      </c>
      <c r="R83" s="121">
        <f>'Verdeling Gemeentefonds 2021'!AR83/'Verdeling Gemeentefonds 2021'!$BS83</f>
        <v>5.9333090773194826E-2</v>
      </c>
      <c r="S83" s="121">
        <f>'Verdeling Gemeentefonds 2021'!AU83/'Verdeling Gemeentefonds 2021'!$BS83</f>
        <v>6.3551982525049636E-2</v>
      </c>
      <c r="T83" s="121">
        <f>'Verdeling Gemeentefonds 2021'!AX83/'Verdeling Gemeentefonds 2021'!$BS83</f>
        <v>7.8477153088909873E-2</v>
      </c>
      <c r="U83" s="121">
        <f>'Verdeling Gemeentefonds 2021'!BA83/'Verdeling Gemeentefonds 2021'!$BS83</f>
        <v>2.2901909554635492E-2</v>
      </c>
      <c r="V83" s="119">
        <f>'Verdeling Gemeentefonds 2021'!BB83/'Verdeling Gemeentefonds 2021'!$BS83</f>
        <v>0.24158447486467766</v>
      </c>
      <c r="W83" s="112">
        <f>'Verdeling Gemeentefonds 2021'!BI83/'Verdeling Gemeentefonds 2021'!$BS83</f>
        <v>-1.5092398350874061E-4</v>
      </c>
      <c r="X83" s="120">
        <f>'Verdeling Gemeentefonds 2021'!BF83/'Verdeling Gemeentefonds 2021'!$BS83</f>
        <v>0</v>
      </c>
      <c r="Y83" s="112">
        <f>'Verdeling Gemeentefonds 2021'!BL83/'Verdeling Gemeentefonds 2021'!$BS83</f>
        <v>0</v>
      </c>
      <c r="Z83" s="120">
        <f>'Verdeling Gemeentefonds 2021'!BR83/'Verdeling Gemeentefonds 2021'!$BS83</f>
        <v>2.0868105610253201E-3</v>
      </c>
      <c r="AA83" s="129">
        <f t="shared" si="1"/>
        <v>1.0000000190805238</v>
      </c>
    </row>
    <row r="84" spans="1:27" x14ac:dyDescent="0.25">
      <c r="A84" s="128" t="s">
        <v>558</v>
      </c>
      <c r="B84" s="13" t="s">
        <v>261</v>
      </c>
      <c r="C84" s="112">
        <f>'Verdeling Gemeentefonds 2021'!D84/'Verdeling Gemeentefonds 2021'!$BS84</f>
        <v>0</v>
      </c>
      <c r="D84" s="115">
        <f>'Verdeling Gemeentefonds 2021'!E84/'Verdeling Gemeentefonds 2021'!$BS84</f>
        <v>0</v>
      </c>
      <c r="E84" s="115">
        <f>'Verdeling Gemeentefonds 2021'!F84/'Verdeling Gemeentefonds 2021'!$BS84</f>
        <v>0</v>
      </c>
      <c r="F84" s="115">
        <f>'Verdeling Gemeentefonds 2021'!G84/'Verdeling Gemeentefonds 2021'!$BS84</f>
        <v>0</v>
      </c>
      <c r="G84" s="115">
        <f>'Verdeling Gemeentefonds 2021'!H84/'Verdeling Gemeentefonds 2021'!$BS84</f>
        <v>0</v>
      </c>
      <c r="H84" s="115">
        <f>'Verdeling Gemeentefonds 2021'!I84/'Verdeling Gemeentefonds 2021'!$BS84</f>
        <v>0</v>
      </c>
      <c r="I84" s="119">
        <f>'Verdeling Gemeentefonds 2021'!J84/'Verdeling Gemeentefonds 2021'!$BS84</f>
        <v>0</v>
      </c>
      <c r="J84" s="113">
        <f>'Verdeling Gemeentefonds 2021'!N84/'Verdeling Gemeentefonds 2021'!$BS84</f>
        <v>2.6499708473232655E-2</v>
      </c>
      <c r="K84" s="115">
        <f>'Verdeling Gemeentefonds 2021'!S84/'Verdeling Gemeentefonds 2021'!$BS84</f>
        <v>2.5408410243028231E-3</v>
      </c>
      <c r="L84" s="119">
        <f>'Verdeling Gemeentefonds 2021'!T84/'Verdeling Gemeentefonds 2021'!$BS84</f>
        <v>2.9040549497535477E-2</v>
      </c>
      <c r="M84" s="112">
        <f>'Verdeling Gemeentefonds 2021'!Z84/'Verdeling Gemeentefonds 2021'!$BS84</f>
        <v>0.24468319295840857</v>
      </c>
      <c r="N84" s="115">
        <f>'Verdeling Gemeentefonds 2021'!AE84/'Verdeling Gemeentefonds 2021'!$BS84</f>
        <v>0.2729501140293783</v>
      </c>
      <c r="O84" s="117">
        <f>'Verdeling Gemeentefonds 2021'!AF84/'Verdeling Gemeentefonds 2021'!$BS84</f>
        <v>0.51763330698778687</v>
      </c>
      <c r="P84" s="122">
        <f>'Verdeling Gemeentefonds 2021'!AK84/'Verdeling Gemeentefonds 2021'!$BS84</f>
        <v>0.33279281025850749</v>
      </c>
      <c r="Q84" s="125">
        <f>'Verdeling Gemeentefonds 2021'!AO84/'Verdeling Gemeentefonds 2021'!$BS84</f>
        <v>1.1583764090636682E-2</v>
      </c>
      <c r="R84" s="121">
        <f>'Verdeling Gemeentefonds 2021'!AR84/'Verdeling Gemeentefonds 2021'!$BS84</f>
        <v>2.0275423485237046E-2</v>
      </c>
      <c r="S84" s="121">
        <f>'Verdeling Gemeentefonds 2021'!AU84/'Verdeling Gemeentefonds 2021'!$BS84</f>
        <v>4.2627510137723236E-2</v>
      </c>
      <c r="T84" s="121">
        <f>'Verdeling Gemeentefonds 2021'!AX84/'Verdeling Gemeentefonds 2021'!$BS84</f>
        <v>1.143033141313725E-2</v>
      </c>
      <c r="U84" s="121">
        <f>'Verdeling Gemeentefonds 2021'!BA84/'Verdeling Gemeentefonds 2021'!$BS84</f>
        <v>3.2722641520928006E-2</v>
      </c>
      <c r="V84" s="119">
        <f>'Verdeling Gemeentefonds 2021'!BB84/'Verdeling Gemeentefonds 2021'!$BS84</f>
        <v>0.11863967064766222</v>
      </c>
      <c r="W84" s="112">
        <f>'Verdeling Gemeentefonds 2021'!BI84/'Verdeling Gemeentefonds 2021'!$BS84</f>
        <v>-1.9300651464422387E-4</v>
      </c>
      <c r="X84" s="120">
        <f>'Verdeling Gemeentefonds 2021'!BF84/'Verdeling Gemeentefonds 2021'!$BS84</f>
        <v>0</v>
      </c>
      <c r="Y84" s="112">
        <f>'Verdeling Gemeentefonds 2021'!BL84/'Verdeling Gemeentefonds 2021'!$BS84</f>
        <v>0</v>
      </c>
      <c r="Z84" s="120">
        <f>'Verdeling Gemeentefonds 2021'!BR84/'Verdeling Gemeentefonds 2021'!$BS84</f>
        <v>2.0868108168958779E-3</v>
      </c>
      <c r="AA84" s="129">
        <f t="shared" si="1"/>
        <v>1.0000001416937436</v>
      </c>
    </row>
    <row r="85" spans="1:27" x14ac:dyDescent="0.25">
      <c r="A85" s="128" t="s">
        <v>470</v>
      </c>
      <c r="B85" s="13" t="s">
        <v>171</v>
      </c>
      <c r="C85" s="112">
        <f>'Verdeling Gemeentefonds 2021'!D85/'Verdeling Gemeentefonds 2021'!$BS85</f>
        <v>0</v>
      </c>
      <c r="D85" s="115">
        <f>'Verdeling Gemeentefonds 2021'!E85/'Verdeling Gemeentefonds 2021'!$BS85</f>
        <v>0</v>
      </c>
      <c r="E85" s="115">
        <f>'Verdeling Gemeentefonds 2021'!F85/'Verdeling Gemeentefonds 2021'!$BS85</f>
        <v>0</v>
      </c>
      <c r="F85" s="115">
        <f>'Verdeling Gemeentefonds 2021'!G85/'Verdeling Gemeentefonds 2021'!$BS85</f>
        <v>0</v>
      </c>
      <c r="G85" s="115">
        <f>'Verdeling Gemeentefonds 2021'!H85/'Verdeling Gemeentefonds 2021'!$BS85</f>
        <v>0</v>
      </c>
      <c r="H85" s="115">
        <f>'Verdeling Gemeentefonds 2021'!I85/'Verdeling Gemeentefonds 2021'!$BS85</f>
        <v>0</v>
      </c>
      <c r="I85" s="119">
        <f>'Verdeling Gemeentefonds 2021'!J85/'Verdeling Gemeentefonds 2021'!$BS85</f>
        <v>0</v>
      </c>
      <c r="J85" s="113">
        <f>'Verdeling Gemeentefonds 2021'!N85/'Verdeling Gemeentefonds 2021'!$BS85</f>
        <v>4.2149944681408064E-2</v>
      </c>
      <c r="K85" s="115">
        <f>'Verdeling Gemeentefonds 2021'!S85/'Verdeling Gemeentefonds 2021'!$BS85</f>
        <v>5.4099503415947117E-2</v>
      </c>
      <c r="L85" s="119">
        <f>'Verdeling Gemeentefonds 2021'!T85/'Verdeling Gemeentefonds 2021'!$BS85</f>
        <v>9.6249448097355181E-2</v>
      </c>
      <c r="M85" s="112">
        <f>'Verdeling Gemeentefonds 2021'!Z85/'Verdeling Gemeentefonds 2021'!$BS85</f>
        <v>0.29858667194069116</v>
      </c>
      <c r="N85" s="115">
        <f>'Verdeling Gemeentefonds 2021'!AE85/'Verdeling Gemeentefonds 2021'!$BS85</f>
        <v>0.24276956016330273</v>
      </c>
      <c r="O85" s="117">
        <f>'Verdeling Gemeentefonds 2021'!AF85/'Verdeling Gemeentefonds 2021'!$BS85</f>
        <v>0.54135623210399386</v>
      </c>
      <c r="P85" s="122">
        <f>'Verdeling Gemeentefonds 2021'!AK85/'Verdeling Gemeentefonds 2021'!$BS85</f>
        <v>0.17879616879969895</v>
      </c>
      <c r="Q85" s="125">
        <f>'Verdeling Gemeentefonds 2021'!AO85/'Verdeling Gemeentefonds 2021'!$BS85</f>
        <v>1.4978691699334181E-2</v>
      </c>
      <c r="R85" s="121">
        <f>'Verdeling Gemeentefonds 2021'!AR85/'Verdeling Gemeentefonds 2021'!$BS85</f>
        <v>3.8701296565556209E-2</v>
      </c>
      <c r="S85" s="121">
        <f>'Verdeling Gemeentefonds 2021'!AU85/'Verdeling Gemeentefonds 2021'!$BS85</f>
        <v>4.8759414253656742E-2</v>
      </c>
      <c r="T85" s="121">
        <f>'Verdeling Gemeentefonds 2021'!AX85/'Verdeling Gemeentefonds 2021'!$BS85</f>
        <v>3.5027366130583819E-2</v>
      </c>
      <c r="U85" s="121">
        <f>'Verdeling Gemeentefonds 2021'!BA85/'Verdeling Gemeentefonds 2021'!$BS85</f>
        <v>4.4242699238280968E-2</v>
      </c>
      <c r="V85" s="119">
        <f>'Verdeling Gemeentefonds 2021'!BB85/'Verdeling Gemeentefonds 2021'!$BS85</f>
        <v>0.18170946788741188</v>
      </c>
      <c r="W85" s="112">
        <f>'Verdeling Gemeentefonds 2021'!BI85/'Verdeling Gemeentefonds 2021'!$BS85</f>
        <v>-1.9825426477024975E-4</v>
      </c>
      <c r="X85" s="120">
        <f>'Verdeling Gemeentefonds 2021'!BF85/'Verdeling Gemeentefonds 2021'!$BS85</f>
        <v>0</v>
      </c>
      <c r="Y85" s="112">
        <f>'Verdeling Gemeentefonds 2021'!BL85/'Verdeling Gemeentefonds 2021'!$BS85</f>
        <v>0</v>
      </c>
      <c r="Z85" s="120">
        <f>'Verdeling Gemeentefonds 2021'!BR85/'Verdeling Gemeentefonds 2021'!$BS85</f>
        <v>2.0868102559317386E-3</v>
      </c>
      <c r="AA85" s="129">
        <f t="shared" si="1"/>
        <v>0.99999987287962133</v>
      </c>
    </row>
    <row r="86" spans="1:27" x14ac:dyDescent="0.25">
      <c r="A86" s="128" t="s">
        <v>433</v>
      </c>
      <c r="B86" s="13" t="s">
        <v>134</v>
      </c>
      <c r="C86" s="112">
        <f>'Verdeling Gemeentefonds 2021'!D86/'Verdeling Gemeentefonds 2021'!$BS86</f>
        <v>0</v>
      </c>
      <c r="D86" s="115">
        <f>'Verdeling Gemeentefonds 2021'!E86/'Verdeling Gemeentefonds 2021'!$BS86</f>
        <v>0</v>
      </c>
      <c r="E86" s="115">
        <f>'Verdeling Gemeentefonds 2021'!F86/'Verdeling Gemeentefonds 2021'!$BS86</f>
        <v>0</v>
      </c>
      <c r="F86" s="115">
        <f>'Verdeling Gemeentefonds 2021'!G86/'Verdeling Gemeentefonds 2021'!$BS86</f>
        <v>0</v>
      </c>
      <c r="G86" s="115">
        <f>'Verdeling Gemeentefonds 2021'!H86/'Verdeling Gemeentefonds 2021'!$BS86</f>
        <v>0</v>
      </c>
      <c r="H86" s="115">
        <f>'Verdeling Gemeentefonds 2021'!I86/'Verdeling Gemeentefonds 2021'!$BS86</f>
        <v>0</v>
      </c>
      <c r="I86" s="119">
        <f>'Verdeling Gemeentefonds 2021'!J86/'Verdeling Gemeentefonds 2021'!$BS86</f>
        <v>0</v>
      </c>
      <c r="J86" s="113">
        <f>'Verdeling Gemeentefonds 2021'!N86/'Verdeling Gemeentefonds 2021'!$BS86</f>
        <v>4.0705309072571215E-2</v>
      </c>
      <c r="K86" s="115">
        <f>'Verdeling Gemeentefonds 2021'!S86/'Verdeling Gemeentefonds 2021'!$BS86</f>
        <v>2.3371609550710535E-3</v>
      </c>
      <c r="L86" s="119">
        <f>'Verdeling Gemeentefonds 2021'!T86/'Verdeling Gemeentefonds 2021'!$BS86</f>
        <v>4.304247002764227E-2</v>
      </c>
      <c r="M86" s="112">
        <f>'Verdeling Gemeentefonds 2021'!Z86/'Verdeling Gemeentefonds 2021'!$BS86</f>
        <v>0.30288702301010451</v>
      </c>
      <c r="N86" s="115">
        <f>'Verdeling Gemeentefonds 2021'!AE86/'Verdeling Gemeentefonds 2021'!$BS86</f>
        <v>0.240347875947172</v>
      </c>
      <c r="O86" s="117">
        <f>'Verdeling Gemeentefonds 2021'!AF86/'Verdeling Gemeentefonds 2021'!$BS86</f>
        <v>0.5432348989572765</v>
      </c>
      <c r="P86" s="122">
        <f>'Verdeling Gemeentefonds 2021'!AK86/'Verdeling Gemeentefonds 2021'!$BS86</f>
        <v>0.33119369783369262</v>
      </c>
      <c r="Q86" s="125">
        <f>'Verdeling Gemeentefonds 2021'!AO86/'Verdeling Gemeentefonds 2021'!$BS86</f>
        <v>1.2275196588222003E-2</v>
      </c>
      <c r="R86" s="121">
        <f>'Verdeling Gemeentefonds 2021'!AR86/'Verdeling Gemeentefonds 2021'!$BS86</f>
        <v>2.6949626696589173E-3</v>
      </c>
      <c r="S86" s="121">
        <f>'Verdeling Gemeentefonds 2021'!AU86/'Verdeling Gemeentefonds 2021'!$BS86</f>
        <v>3.3769401033429361E-2</v>
      </c>
      <c r="T86" s="121">
        <f>'Verdeling Gemeentefonds 2021'!AX86/'Verdeling Gemeentefonds 2021'!$BS86</f>
        <v>3.1106186312492248E-2</v>
      </c>
      <c r="U86" s="121">
        <f>'Verdeling Gemeentefonds 2021'!BA86/'Verdeling Gemeentefonds 2021'!$BS86</f>
        <v>7.7020948542477242E-4</v>
      </c>
      <c r="V86" s="119">
        <f>'Verdeling Gemeentefonds 2021'!BB86/'Verdeling Gemeentefonds 2021'!$BS86</f>
        <v>8.0615956089227309E-2</v>
      </c>
      <c r="W86" s="112">
        <f>'Verdeling Gemeentefonds 2021'!BI86/'Verdeling Gemeentefonds 2021'!$BS86</f>
        <v>-1.7369621821769948E-4</v>
      </c>
      <c r="X86" s="120">
        <f>'Verdeling Gemeentefonds 2021'!BF86/'Verdeling Gemeentefonds 2021'!$BS86</f>
        <v>0</v>
      </c>
      <c r="Y86" s="112">
        <f>'Verdeling Gemeentefonds 2021'!BL86/'Verdeling Gemeentefonds 2021'!$BS86</f>
        <v>0</v>
      </c>
      <c r="Z86" s="120">
        <f>'Verdeling Gemeentefonds 2021'!BR86/'Verdeling Gemeentefonds 2021'!$BS86</f>
        <v>2.086810808139656E-3</v>
      </c>
      <c r="AA86" s="129">
        <f t="shared" si="1"/>
        <v>1.0000001374977607</v>
      </c>
    </row>
    <row r="87" spans="1:27" x14ac:dyDescent="0.25">
      <c r="A87" s="128" t="s">
        <v>374</v>
      </c>
      <c r="B87" s="13" t="s">
        <v>75</v>
      </c>
      <c r="C87" s="112">
        <f>'Verdeling Gemeentefonds 2021'!D87/'Verdeling Gemeentefonds 2021'!$BS87</f>
        <v>0</v>
      </c>
      <c r="D87" s="115">
        <f>'Verdeling Gemeentefonds 2021'!E87/'Verdeling Gemeentefonds 2021'!$BS87</f>
        <v>0</v>
      </c>
      <c r="E87" s="115">
        <f>'Verdeling Gemeentefonds 2021'!F87/'Verdeling Gemeentefonds 2021'!$BS87</f>
        <v>0</v>
      </c>
      <c r="F87" s="115">
        <f>'Verdeling Gemeentefonds 2021'!G87/'Verdeling Gemeentefonds 2021'!$BS87</f>
        <v>0</v>
      </c>
      <c r="G87" s="115">
        <f>'Verdeling Gemeentefonds 2021'!H87/'Verdeling Gemeentefonds 2021'!$BS87</f>
        <v>0</v>
      </c>
      <c r="H87" s="115">
        <f>'Verdeling Gemeentefonds 2021'!I87/'Verdeling Gemeentefonds 2021'!$BS87</f>
        <v>0</v>
      </c>
      <c r="I87" s="119">
        <f>'Verdeling Gemeentefonds 2021'!J87/'Verdeling Gemeentefonds 2021'!$BS87</f>
        <v>0</v>
      </c>
      <c r="J87" s="113">
        <f>'Verdeling Gemeentefonds 2021'!N87/'Verdeling Gemeentefonds 2021'!$BS87</f>
        <v>4.3636412157606767E-2</v>
      </c>
      <c r="K87" s="115">
        <f>'Verdeling Gemeentefonds 2021'!S87/'Verdeling Gemeentefonds 2021'!$BS87</f>
        <v>1.4393037716969176E-2</v>
      </c>
      <c r="L87" s="119">
        <f>'Verdeling Gemeentefonds 2021'!T87/'Verdeling Gemeentefonds 2021'!$BS87</f>
        <v>5.8029449874575943E-2</v>
      </c>
      <c r="M87" s="112">
        <f>'Verdeling Gemeentefonds 2021'!Z87/'Verdeling Gemeentefonds 2021'!$BS87</f>
        <v>0.29095594309619105</v>
      </c>
      <c r="N87" s="115">
        <f>'Verdeling Gemeentefonds 2021'!AE87/'Verdeling Gemeentefonds 2021'!$BS87</f>
        <v>0.25181926271173666</v>
      </c>
      <c r="O87" s="117">
        <f>'Verdeling Gemeentefonds 2021'!AF87/'Verdeling Gemeentefonds 2021'!$BS87</f>
        <v>0.54277520580792771</v>
      </c>
      <c r="P87" s="122">
        <f>'Verdeling Gemeentefonds 2021'!AK87/'Verdeling Gemeentefonds 2021'!$BS87</f>
        <v>0.296630022474201</v>
      </c>
      <c r="Q87" s="125">
        <f>'Verdeling Gemeentefonds 2021'!AO87/'Verdeling Gemeentefonds 2021'!$BS87</f>
        <v>1.3340780832494408E-2</v>
      </c>
      <c r="R87" s="121">
        <f>'Verdeling Gemeentefonds 2021'!AR87/'Verdeling Gemeentefonds 2021'!$BS87</f>
        <v>1.9125824186652238E-2</v>
      </c>
      <c r="S87" s="121">
        <f>'Verdeling Gemeentefonds 2021'!AU87/'Verdeling Gemeentefonds 2021'!$BS87</f>
        <v>3.5476704198056624E-2</v>
      </c>
      <c r="T87" s="121">
        <f>'Verdeling Gemeentefonds 2021'!AX87/'Verdeling Gemeentefonds 2021'!$BS87</f>
        <v>2.2225519245368537E-2</v>
      </c>
      <c r="U87" s="121">
        <f>'Verdeling Gemeentefonds 2021'!BA87/'Verdeling Gemeentefonds 2021'!$BS87</f>
        <v>1.047666020054064E-2</v>
      </c>
      <c r="V87" s="119">
        <f>'Verdeling Gemeentefonds 2021'!BB87/'Verdeling Gemeentefonds 2021'!$BS87</f>
        <v>0.10064548866311246</v>
      </c>
      <c r="W87" s="112">
        <f>'Verdeling Gemeentefonds 2021'!BI87/'Verdeling Gemeentefonds 2021'!$BS87</f>
        <v>-1.6692718465623031E-4</v>
      </c>
      <c r="X87" s="120">
        <f>'Verdeling Gemeentefonds 2021'!BF87/'Verdeling Gemeentefonds 2021'!$BS87</f>
        <v>0</v>
      </c>
      <c r="Y87" s="112">
        <f>'Verdeling Gemeentefonds 2021'!BL87/'Verdeling Gemeentefonds 2021'!$BS87</f>
        <v>0</v>
      </c>
      <c r="Z87" s="120">
        <f>'Verdeling Gemeentefonds 2021'!BR87/'Verdeling Gemeentefonds 2021'!$BS87</f>
        <v>2.0868106260935972E-3</v>
      </c>
      <c r="AA87" s="129">
        <f t="shared" si="1"/>
        <v>1.0000000502612545</v>
      </c>
    </row>
    <row r="88" spans="1:27" x14ac:dyDescent="0.25">
      <c r="A88" s="128" t="s">
        <v>375</v>
      </c>
      <c r="B88" s="13" t="s">
        <v>76</v>
      </c>
      <c r="C88" s="112">
        <f>'Verdeling Gemeentefonds 2021'!D88/'Verdeling Gemeentefonds 2021'!$BS88</f>
        <v>0</v>
      </c>
      <c r="D88" s="115">
        <f>'Verdeling Gemeentefonds 2021'!E88/'Verdeling Gemeentefonds 2021'!$BS88</f>
        <v>0</v>
      </c>
      <c r="E88" s="115">
        <f>'Verdeling Gemeentefonds 2021'!F88/'Verdeling Gemeentefonds 2021'!$BS88</f>
        <v>0</v>
      </c>
      <c r="F88" s="115">
        <f>'Verdeling Gemeentefonds 2021'!G88/'Verdeling Gemeentefonds 2021'!$BS88</f>
        <v>0</v>
      </c>
      <c r="G88" s="115">
        <f>'Verdeling Gemeentefonds 2021'!H88/'Verdeling Gemeentefonds 2021'!$BS88</f>
        <v>0</v>
      </c>
      <c r="H88" s="115">
        <f>'Verdeling Gemeentefonds 2021'!I88/'Verdeling Gemeentefonds 2021'!$BS88</f>
        <v>0</v>
      </c>
      <c r="I88" s="119">
        <f>'Verdeling Gemeentefonds 2021'!J88/'Verdeling Gemeentefonds 2021'!$BS88</f>
        <v>0</v>
      </c>
      <c r="J88" s="113">
        <f>'Verdeling Gemeentefonds 2021'!N88/'Verdeling Gemeentefonds 2021'!$BS88</f>
        <v>7.7527272074337419E-2</v>
      </c>
      <c r="K88" s="115">
        <f>'Verdeling Gemeentefonds 2021'!S88/'Verdeling Gemeentefonds 2021'!$BS88</f>
        <v>3.2065696040466329E-2</v>
      </c>
      <c r="L88" s="119">
        <f>'Verdeling Gemeentefonds 2021'!T88/'Verdeling Gemeentefonds 2021'!$BS88</f>
        <v>0.10959296811480375</v>
      </c>
      <c r="M88" s="112">
        <f>'Verdeling Gemeentefonds 2021'!Z88/'Verdeling Gemeentefonds 2021'!$BS88</f>
        <v>0.35101880948560327</v>
      </c>
      <c r="N88" s="115">
        <f>'Verdeling Gemeentefonds 2021'!AE88/'Verdeling Gemeentefonds 2021'!$BS88</f>
        <v>0.20591640737127276</v>
      </c>
      <c r="O88" s="117">
        <f>'Verdeling Gemeentefonds 2021'!AF88/'Verdeling Gemeentefonds 2021'!$BS88</f>
        <v>0.55693521685687597</v>
      </c>
      <c r="P88" s="122">
        <f>'Verdeling Gemeentefonds 2021'!AK88/'Verdeling Gemeentefonds 2021'!$BS88</f>
        <v>6.0142918799951053E-2</v>
      </c>
      <c r="Q88" s="125">
        <f>'Verdeling Gemeentefonds 2021'!AO88/'Verdeling Gemeentefonds 2021'!$BS88</f>
        <v>1.6788693133490705E-2</v>
      </c>
      <c r="R88" s="121">
        <f>'Verdeling Gemeentefonds 2021'!AR88/'Verdeling Gemeentefonds 2021'!$BS88</f>
        <v>5.0792111573411375E-2</v>
      </c>
      <c r="S88" s="121">
        <f>'Verdeling Gemeentefonds 2021'!AU88/'Verdeling Gemeentefonds 2021'!$BS88</f>
        <v>7.960291764661559E-2</v>
      </c>
      <c r="T88" s="121">
        <f>'Verdeling Gemeentefonds 2021'!AX88/'Verdeling Gemeentefonds 2021'!$BS88</f>
        <v>8.104304403858581E-2</v>
      </c>
      <c r="U88" s="121">
        <f>'Verdeling Gemeentefonds 2021'!BA88/'Verdeling Gemeentefonds 2021'!$BS88</f>
        <v>4.3149015322557188E-2</v>
      </c>
      <c r="V88" s="119">
        <f>'Verdeling Gemeentefonds 2021'!BB88/'Verdeling Gemeentefonds 2021'!$BS88</f>
        <v>0.2713757817146607</v>
      </c>
      <c r="W88" s="112">
        <f>'Verdeling Gemeentefonds 2021'!BI88/'Verdeling Gemeentefonds 2021'!$BS88</f>
        <v>-1.3365114976482536E-4</v>
      </c>
      <c r="X88" s="120">
        <f>'Verdeling Gemeentefonds 2021'!BF88/'Verdeling Gemeentefonds 2021'!$BS88</f>
        <v>0</v>
      </c>
      <c r="Y88" s="112">
        <f>'Verdeling Gemeentefonds 2021'!BL88/'Verdeling Gemeentefonds 2021'!$BS88</f>
        <v>0</v>
      </c>
      <c r="Z88" s="120">
        <f>'Verdeling Gemeentefonds 2021'!BR88/'Verdeling Gemeentefonds 2021'!$BS88</f>
        <v>2.0868106150132293E-3</v>
      </c>
      <c r="AA88" s="129">
        <f t="shared" si="1"/>
        <v>1.0000000449515398</v>
      </c>
    </row>
    <row r="89" spans="1:27" x14ac:dyDescent="0.25">
      <c r="A89" s="128" t="s">
        <v>348</v>
      </c>
      <c r="B89" s="13" t="s">
        <v>49</v>
      </c>
      <c r="C89" s="112">
        <f>'Verdeling Gemeentefonds 2021'!D89/'Verdeling Gemeentefonds 2021'!$BS89</f>
        <v>0</v>
      </c>
      <c r="D89" s="115">
        <f>'Verdeling Gemeentefonds 2021'!E89/'Verdeling Gemeentefonds 2021'!$BS89</f>
        <v>0</v>
      </c>
      <c r="E89" s="115">
        <f>'Verdeling Gemeentefonds 2021'!F89/'Verdeling Gemeentefonds 2021'!$BS89</f>
        <v>0</v>
      </c>
      <c r="F89" s="115">
        <f>'Verdeling Gemeentefonds 2021'!G89/'Verdeling Gemeentefonds 2021'!$BS89</f>
        <v>0</v>
      </c>
      <c r="G89" s="115">
        <f>'Verdeling Gemeentefonds 2021'!H89/'Verdeling Gemeentefonds 2021'!$BS89</f>
        <v>0</v>
      </c>
      <c r="H89" s="115">
        <f>'Verdeling Gemeentefonds 2021'!I89/'Verdeling Gemeentefonds 2021'!$BS89</f>
        <v>0</v>
      </c>
      <c r="I89" s="119">
        <f>'Verdeling Gemeentefonds 2021'!J89/'Verdeling Gemeentefonds 2021'!$BS89</f>
        <v>0</v>
      </c>
      <c r="J89" s="113">
        <f>'Verdeling Gemeentefonds 2021'!N89/'Verdeling Gemeentefonds 2021'!$BS89</f>
        <v>9.7302133312014594E-2</v>
      </c>
      <c r="K89" s="115">
        <f>'Verdeling Gemeentefonds 2021'!S89/'Verdeling Gemeentefonds 2021'!$BS89</f>
        <v>2.9414839128236864E-3</v>
      </c>
      <c r="L89" s="119">
        <f>'Verdeling Gemeentefonds 2021'!T89/'Verdeling Gemeentefonds 2021'!$BS89</f>
        <v>0.10024361722483828</v>
      </c>
      <c r="M89" s="112">
        <f>'Verdeling Gemeentefonds 2021'!Z89/'Verdeling Gemeentefonds 2021'!$BS89</f>
        <v>0.35817976415193764</v>
      </c>
      <c r="N89" s="115">
        <f>'Verdeling Gemeentefonds 2021'!AE89/'Verdeling Gemeentefonds 2021'!$BS89</f>
        <v>0.22162663728798623</v>
      </c>
      <c r="O89" s="117">
        <f>'Verdeling Gemeentefonds 2021'!AF89/'Verdeling Gemeentefonds 2021'!$BS89</f>
        <v>0.5798064014399239</v>
      </c>
      <c r="P89" s="122">
        <f>'Verdeling Gemeentefonds 2021'!AK89/'Verdeling Gemeentefonds 2021'!$BS89</f>
        <v>0.13122325026368803</v>
      </c>
      <c r="Q89" s="125">
        <f>'Verdeling Gemeentefonds 2021'!AO89/'Verdeling Gemeentefonds 2021'!$BS89</f>
        <v>1.7366964472923588E-2</v>
      </c>
      <c r="R89" s="121">
        <f>'Verdeling Gemeentefonds 2021'!AR89/'Verdeling Gemeentefonds 2021'!$BS89</f>
        <v>2.6370073361428978E-2</v>
      </c>
      <c r="S89" s="121">
        <f>'Verdeling Gemeentefonds 2021'!AU89/'Verdeling Gemeentefonds 2021'!$BS89</f>
        <v>6.4676657327412027E-2</v>
      </c>
      <c r="T89" s="121">
        <f>'Verdeling Gemeentefonds 2021'!AX89/'Verdeling Gemeentefonds 2021'!$BS89</f>
        <v>4.6979560058317257E-2</v>
      </c>
      <c r="U89" s="121">
        <f>'Verdeling Gemeentefonds 2021'!BA89/'Verdeling Gemeentefonds 2021'!$BS89</f>
        <v>3.1401920180849648E-2</v>
      </c>
      <c r="V89" s="119">
        <f>'Verdeling Gemeentefonds 2021'!BB89/'Verdeling Gemeentefonds 2021'!$BS89</f>
        <v>0.18679517540093149</v>
      </c>
      <c r="W89" s="112">
        <f>'Verdeling Gemeentefonds 2021'!BI89/'Verdeling Gemeentefonds 2021'!$BS89</f>
        <v>-1.5518224292612935E-4</v>
      </c>
      <c r="X89" s="120">
        <f>'Verdeling Gemeentefonds 2021'!BF89/'Verdeling Gemeentefonds 2021'!$BS89</f>
        <v>0</v>
      </c>
      <c r="Y89" s="112">
        <f>'Verdeling Gemeentefonds 2021'!BL89/'Verdeling Gemeentefonds 2021'!$BS89</f>
        <v>0</v>
      </c>
      <c r="Z89" s="120">
        <f>'Verdeling Gemeentefonds 2021'!BR89/'Verdeling Gemeentefonds 2021'!$BS89</f>
        <v>2.0868106730431708E-3</v>
      </c>
      <c r="AA89" s="129">
        <f t="shared" si="1"/>
        <v>1.0000000727594989</v>
      </c>
    </row>
    <row r="90" spans="1:27" x14ac:dyDescent="0.25">
      <c r="A90" s="128" t="s">
        <v>413</v>
      </c>
      <c r="B90" s="13" t="s">
        <v>114</v>
      </c>
      <c r="C90" s="112">
        <f>'Verdeling Gemeentefonds 2021'!D90/'Verdeling Gemeentefonds 2021'!$BS90</f>
        <v>0</v>
      </c>
      <c r="D90" s="115">
        <f>'Verdeling Gemeentefonds 2021'!E90/'Verdeling Gemeentefonds 2021'!$BS90</f>
        <v>0</v>
      </c>
      <c r="E90" s="115">
        <f>'Verdeling Gemeentefonds 2021'!F90/'Verdeling Gemeentefonds 2021'!$BS90</f>
        <v>0</v>
      </c>
      <c r="F90" s="115">
        <f>'Verdeling Gemeentefonds 2021'!G90/'Verdeling Gemeentefonds 2021'!$BS90</f>
        <v>0</v>
      </c>
      <c r="G90" s="115">
        <f>'Verdeling Gemeentefonds 2021'!H90/'Verdeling Gemeentefonds 2021'!$BS90</f>
        <v>0</v>
      </c>
      <c r="H90" s="115">
        <f>'Verdeling Gemeentefonds 2021'!I90/'Verdeling Gemeentefonds 2021'!$BS90</f>
        <v>0</v>
      </c>
      <c r="I90" s="119">
        <f>'Verdeling Gemeentefonds 2021'!J90/'Verdeling Gemeentefonds 2021'!$BS90</f>
        <v>0</v>
      </c>
      <c r="J90" s="113">
        <f>'Verdeling Gemeentefonds 2021'!N90/'Verdeling Gemeentefonds 2021'!$BS90</f>
        <v>6.02454462904514E-2</v>
      </c>
      <c r="K90" s="115">
        <f>'Verdeling Gemeentefonds 2021'!S90/'Verdeling Gemeentefonds 2021'!$BS90</f>
        <v>0.12724637161642297</v>
      </c>
      <c r="L90" s="119">
        <f>'Verdeling Gemeentefonds 2021'!T90/'Verdeling Gemeentefonds 2021'!$BS90</f>
        <v>0.18749181790687436</v>
      </c>
      <c r="M90" s="112">
        <f>'Verdeling Gemeentefonds 2021'!Z90/'Verdeling Gemeentefonds 2021'!$BS90</f>
        <v>0.30424874643492461</v>
      </c>
      <c r="N90" s="115">
        <f>'Verdeling Gemeentefonds 2021'!AE90/'Verdeling Gemeentefonds 2021'!$BS90</f>
        <v>0.25469836876312563</v>
      </c>
      <c r="O90" s="117">
        <f>'Verdeling Gemeentefonds 2021'!AF90/'Verdeling Gemeentefonds 2021'!$BS90</f>
        <v>0.55894711519805029</v>
      </c>
      <c r="P90" s="122">
        <f>'Verdeling Gemeentefonds 2021'!AK90/'Verdeling Gemeentefonds 2021'!$BS90</f>
        <v>0.13126043599224591</v>
      </c>
      <c r="Q90" s="125">
        <f>'Verdeling Gemeentefonds 2021'!AO90/'Verdeling Gemeentefonds 2021'!$BS90</f>
        <v>1.3159353246522858E-2</v>
      </c>
      <c r="R90" s="121">
        <f>'Verdeling Gemeentefonds 2021'!AR90/'Verdeling Gemeentefonds 2021'!$BS90</f>
        <v>1.4944184628631911E-2</v>
      </c>
      <c r="S90" s="121">
        <f>'Verdeling Gemeentefonds 2021'!AU90/'Verdeling Gemeentefonds 2021'!$BS90</f>
        <v>4.6165734572672742E-2</v>
      </c>
      <c r="T90" s="121">
        <f>'Verdeling Gemeentefonds 2021'!AX90/'Verdeling Gemeentefonds 2021'!$BS90</f>
        <v>2.9017945724236553E-2</v>
      </c>
      <c r="U90" s="121">
        <f>'Verdeling Gemeentefonds 2021'!BA90/'Verdeling Gemeentefonds 2021'!$BS90</f>
        <v>1.7083951302921962E-2</v>
      </c>
      <c r="V90" s="119">
        <f>'Verdeling Gemeentefonds 2021'!BB90/'Verdeling Gemeentefonds 2021'!$BS90</f>
        <v>0.12037116947498602</v>
      </c>
      <c r="W90" s="112">
        <f>'Verdeling Gemeentefonds 2021'!BI90/'Verdeling Gemeentefonds 2021'!$BS90</f>
        <v>-1.5749459985428177E-4</v>
      </c>
      <c r="X90" s="120">
        <f>'Verdeling Gemeentefonds 2021'!BF90/'Verdeling Gemeentefonds 2021'!$BS90</f>
        <v>0</v>
      </c>
      <c r="Y90" s="112">
        <f>'Verdeling Gemeentefonds 2021'!BL90/'Verdeling Gemeentefonds 2021'!$BS90</f>
        <v>0</v>
      </c>
      <c r="Z90" s="120">
        <f>'Verdeling Gemeentefonds 2021'!BR90/'Verdeling Gemeentefonds 2021'!$BS90</f>
        <v>2.086810216928435E-3</v>
      </c>
      <c r="AA90" s="129">
        <f t="shared" si="1"/>
        <v>0.99999985418923065</v>
      </c>
    </row>
    <row r="91" spans="1:27" x14ac:dyDescent="0.25">
      <c r="A91" s="128" t="s">
        <v>501</v>
      </c>
      <c r="B91" s="13" t="s">
        <v>202</v>
      </c>
      <c r="C91" s="112">
        <f>'Verdeling Gemeentefonds 2021'!D91/'Verdeling Gemeentefonds 2021'!$BS91</f>
        <v>0</v>
      </c>
      <c r="D91" s="115">
        <f>'Verdeling Gemeentefonds 2021'!E91/'Verdeling Gemeentefonds 2021'!$BS91</f>
        <v>0</v>
      </c>
      <c r="E91" s="115">
        <f>'Verdeling Gemeentefonds 2021'!F91/'Verdeling Gemeentefonds 2021'!$BS91</f>
        <v>0</v>
      </c>
      <c r="F91" s="115">
        <f>'Verdeling Gemeentefonds 2021'!G91/'Verdeling Gemeentefonds 2021'!$BS91</f>
        <v>0</v>
      </c>
      <c r="G91" s="115">
        <f>'Verdeling Gemeentefonds 2021'!H91/'Verdeling Gemeentefonds 2021'!$BS91</f>
        <v>0</v>
      </c>
      <c r="H91" s="115">
        <f>'Verdeling Gemeentefonds 2021'!I91/'Verdeling Gemeentefonds 2021'!$BS91</f>
        <v>0</v>
      </c>
      <c r="I91" s="119">
        <f>'Verdeling Gemeentefonds 2021'!J91/'Verdeling Gemeentefonds 2021'!$BS91</f>
        <v>0</v>
      </c>
      <c r="J91" s="113">
        <f>'Verdeling Gemeentefonds 2021'!N91/'Verdeling Gemeentefonds 2021'!$BS91</f>
        <v>3.8212962006128823E-2</v>
      </c>
      <c r="K91" s="115">
        <f>'Verdeling Gemeentefonds 2021'!S91/'Verdeling Gemeentefonds 2021'!$BS91</f>
        <v>5.2471927771367763E-3</v>
      </c>
      <c r="L91" s="119">
        <f>'Verdeling Gemeentefonds 2021'!T91/'Verdeling Gemeentefonds 2021'!$BS91</f>
        <v>4.3460154783265599E-2</v>
      </c>
      <c r="M91" s="112">
        <f>'Verdeling Gemeentefonds 2021'!Z91/'Verdeling Gemeentefonds 2021'!$BS91</f>
        <v>0.35236052616393554</v>
      </c>
      <c r="N91" s="115">
        <f>'Verdeling Gemeentefonds 2021'!AE91/'Verdeling Gemeentefonds 2021'!$BS91</f>
        <v>0.34692948869976059</v>
      </c>
      <c r="O91" s="117">
        <f>'Verdeling Gemeentefonds 2021'!AF91/'Verdeling Gemeentefonds 2021'!$BS91</f>
        <v>0.69929001486369624</v>
      </c>
      <c r="P91" s="122">
        <f>'Verdeling Gemeentefonds 2021'!AK91/'Verdeling Gemeentefonds 2021'!$BS91</f>
        <v>0.10031930055578424</v>
      </c>
      <c r="Q91" s="125">
        <f>'Verdeling Gemeentefonds 2021'!AO91/'Verdeling Gemeentefonds 2021'!$BS91</f>
        <v>1.7957168618652406E-2</v>
      </c>
      <c r="R91" s="121">
        <f>'Verdeling Gemeentefonds 2021'!AR91/'Verdeling Gemeentefonds 2021'!$BS91</f>
        <v>3.2401773602966435E-2</v>
      </c>
      <c r="S91" s="121">
        <f>'Verdeling Gemeentefonds 2021'!AU91/'Verdeling Gemeentefonds 2021'!$BS91</f>
        <v>5.798295775039692E-2</v>
      </c>
      <c r="T91" s="121">
        <f>'Verdeling Gemeentefonds 2021'!AX91/'Verdeling Gemeentefonds 2021'!$BS91</f>
        <v>4.0245732468226644E-2</v>
      </c>
      <c r="U91" s="121">
        <f>'Verdeling Gemeentefonds 2021'!BA91/'Verdeling Gemeentefonds 2021'!$BS91</f>
        <v>6.4109744990026567E-3</v>
      </c>
      <c r="V91" s="119">
        <f>'Verdeling Gemeentefonds 2021'!BB91/'Verdeling Gemeentefonds 2021'!$BS91</f>
        <v>0.15499860693924505</v>
      </c>
      <c r="W91" s="112">
        <f>'Verdeling Gemeentefonds 2021'!BI91/'Verdeling Gemeentefonds 2021'!$BS91</f>
        <v>-1.5497743563948414E-4</v>
      </c>
      <c r="X91" s="120">
        <f>'Verdeling Gemeentefonds 2021'!BF91/'Verdeling Gemeentefonds 2021'!$BS91</f>
        <v>0</v>
      </c>
      <c r="Y91" s="112">
        <f>'Verdeling Gemeentefonds 2021'!BL91/'Verdeling Gemeentefonds 2021'!$BS91</f>
        <v>0</v>
      </c>
      <c r="Z91" s="120">
        <f>'Verdeling Gemeentefonds 2021'!BR91/'Verdeling Gemeentefonds 2021'!$BS91</f>
        <v>2.0868103334780522E-3</v>
      </c>
      <c r="AA91" s="129">
        <f t="shared" si="1"/>
        <v>0.99999991003982969</v>
      </c>
    </row>
    <row r="92" spans="1:27" x14ac:dyDescent="0.25">
      <c r="A92" s="128" t="s">
        <v>559</v>
      </c>
      <c r="B92" s="13" t="s">
        <v>262</v>
      </c>
      <c r="C92" s="112">
        <f>'Verdeling Gemeentefonds 2021'!D92/'Verdeling Gemeentefonds 2021'!$BS92</f>
        <v>0</v>
      </c>
      <c r="D92" s="115">
        <f>'Verdeling Gemeentefonds 2021'!E92/'Verdeling Gemeentefonds 2021'!$BS92</f>
        <v>0</v>
      </c>
      <c r="E92" s="115">
        <f>'Verdeling Gemeentefonds 2021'!F92/'Verdeling Gemeentefonds 2021'!$BS92</f>
        <v>0</v>
      </c>
      <c r="F92" s="115">
        <f>'Verdeling Gemeentefonds 2021'!G92/'Verdeling Gemeentefonds 2021'!$BS92</f>
        <v>0</v>
      </c>
      <c r="G92" s="115">
        <f>'Verdeling Gemeentefonds 2021'!H92/'Verdeling Gemeentefonds 2021'!$BS92</f>
        <v>0</v>
      </c>
      <c r="H92" s="115">
        <f>'Verdeling Gemeentefonds 2021'!I92/'Verdeling Gemeentefonds 2021'!$BS92</f>
        <v>0</v>
      </c>
      <c r="I92" s="119">
        <f>'Verdeling Gemeentefonds 2021'!J92/'Verdeling Gemeentefonds 2021'!$BS92</f>
        <v>0</v>
      </c>
      <c r="J92" s="113">
        <f>'Verdeling Gemeentefonds 2021'!N92/'Verdeling Gemeentefonds 2021'!$BS92</f>
        <v>6.0781439518705259E-2</v>
      </c>
      <c r="K92" s="115">
        <f>'Verdeling Gemeentefonds 2021'!S92/'Verdeling Gemeentefonds 2021'!$BS92</f>
        <v>1.0085355599877891E-2</v>
      </c>
      <c r="L92" s="119">
        <f>'Verdeling Gemeentefonds 2021'!T92/'Verdeling Gemeentefonds 2021'!$BS92</f>
        <v>7.0866795118583154E-2</v>
      </c>
      <c r="M92" s="112">
        <f>'Verdeling Gemeentefonds 2021'!Z92/'Verdeling Gemeentefonds 2021'!$BS92</f>
        <v>0.32711797027309925</v>
      </c>
      <c r="N92" s="115">
        <f>'Verdeling Gemeentefonds 2021'!AE92/'Verdeling Gemeentefonds 2021'!$BS92</f>
        <v>0.22164680905399825</v>
      </c>
      <c r="O92" s="117">
        <f>'Verdeling Gemeentefonds 2021'!AF92/'Verdeling Gemeentefonds 2021'!$BS92</f>
        <v>0.54876477932709755</v>
      </c>
      <c r="P92" s="122">
        <f>'Verdeling Gemeentefonds 2021'!AK92/'Verdeling Gemeentefonds 2021'!$BS92</f>
        <v>0.23290349019146836</v>
      </c>
      <c r="Q92" s="125">
        <f>'Verdeling Gemeentefonds 2021'!AO92/'Verdeling Gemeentefonds 2021'!$BS92</f>
        <v>1.6588381312855262E-2</v>
      </c>
      <c r="R92" s="121">
        <f>'Verdeling Gemeentefonds 2021'!AR92/'Verdeling Gemeentefonds 2021'!$BS92</f>
        <v>3.4145743650480266E-2</v>
      </c>
      <c r="S92" s="121">
        <f>'Verdeling Gemeentefonds 2021'!AU92/'Verdeling Gemeentefonds 2021'!$BS92</f>
        <v>5.3483176404428616E-2</v>
      </c>
      <c r="T92" s="121">
        <f>'Verdeling Gemeentefonds 2021'!AX92/'Verdeling Gemeentefonds 2021'!$BS92</f>
        <v>2.6713203340299939E-2</v>
      </c>
      <c r="U92" s="121">
        <f>'Verdeling Gemeentefonds 2021'!BA92/'Verdeling Gemeentefonds 2021'!$BS92</f>
        <v>1.4638074179601413E-2</v>
      </c>
      <c r="V92" s="119">
        <f>'Verdeling Gemeentefonds 2021'!BB92/'Verdeling Gemeentefonds 2021'!$BS92</f>
        <v>0.1455685788876655</v>
      </c>
      <c r="W92" s="112">
        <f>'Verdeling Gemeentefonds 2021'!BI92/'Verdeling Gemeentefonds 2021'!$BS92</f>
        <v>-1.9057277073615813E-4</v>
      </c>
      <c r="X92" s="120">
        <f>'Verdeling Gemeentefonds 2021'!BF92/'Verdeling Gemeentefonds 2021'!$BS92</f>
        <v>0</v>
      </c>
      <c r="Y92" s="112">
        <f>'Verdeling Gemeentefonds 2021'!BL92/'Verdeling Gemeentefonds 2021'!$BS92</f>
        <v>0</v>
      </c>
      <c r="Z92" s="120">
        <f>'Verdeling Gemeentefonds 2021'!BR92/'Verdeling Gemeentefonds 2021'!$BS92</f>
        <v>2.0868102729337998E-3</v>
      </c>
      <c r="AA92" s="129">
        <f t="shared" si="1"/>
        <v>0.99999988102701232</v>
      </c>
    </row>
    <row r="93" spans="1:27" x14ac:dyDescent="0.25">
      <c r="A93" s="128" t="s">
        <v>376</v>
      </c>
      <c r="B93" s="13" t="s">
        <v>77</v>
      </c>
      <c r="C93" s="112">
        <f>'Verdeling Gemeentefonds 2021'!D93/'Verdeling Gemeentefonds 2021'!$BS93</f>
        <v>0</v>
      </c>
      <c r="D93" s="115">
        <f>'Verdeling Gemeentefonds 2021'!E93/'Verdeling Gemeentefonds 2021'!$BS93</f>
        <v>0</v>
      </c>
      <c r="E93" s="115">
        <f>'Verdeling Gemeentefonds 2021'!F93/'Verdeling Gemeentefonds 2021'!$BS93</f>
        <v>0</v>
      </c>
      <c r="F93" s="115">
        <f>'Verdeling Gemeentefonds 2021'!G93/'Verdeling Gemeentefonds 2021'!$BS93</f>
        <v>0</v>
      </c>
      <c r="G93" s="115">
        <f>'Verdeling Gemeentefonds 2021'!H93/'Verdeling Gemeentefonds 2021'!$BS93</f>
        <v>0.25022767096230791</v>
      </c>
      <c r="H93" s="115">
        <f>'Verdeling Gemeentefonds 2021'!I93/'Verdeling Gemeentefonds 2021'!$BS93</f>
        <v>0</v>
      </c>
      <c r="I93" s="119">
        <f>'Verdeling Gemeentefonds 2021'!J93/'Verdeling Gemeentefonds 2021'!$BS93</f>
        <v>0.25022767096230791</v>
      </c>
      <c r="J93" s="113">
        <f>'Verdeling Gemeentefonds 2021'!N93/'Verdeling Gemeentefonds 2021'!$BS93</f>
        <v>6.1724203385006865E-2</v>
      </c>
      <c r="K93" s="115">
        <f>'Verdeling Gemeentefonds 2021'!S93/'Verdeling Gemeentefonds 2021'!$BS93</f>
        <v>7.6073464426391083E-2</v>
      </c>
      <c r="L93" s="119">
        <f>'Verdeling Gemeentefonds 2021'!T93/'Verdeling Gemeentefonds 2021'!$BS93</f>
        <v>0.13779766781139796</v>
      </c>
      <c r="M93" s="112">
        <f>'Verdeling Gemeentefonds 2021'!Z93/'Verdeling Gemeentefonds 2021'!$BS93</f>
        <v>0.25405649091842525</v>
      </c>
      <c r="N93" s="115">
        <f>'Verdeling Gemeentefonds 2021'!AE93/'Verdeling Gemeentefonds 2021'!$BS93</f>
        <v>0.14911111109691252</v>
      </c>
      <c r="O93" s="117">
        <f>'Verdeling Gemeentefonds 2021'!AF93/'Verdeling Gemeentefonds 2021'!$BS93</f>
        <v>0.4031676020153378</v>
      </c>
      <c r="P93" s="122">
        <f>'Verdeling Gemeentefonds 2021'!AK93/'Verdeling Gemeentefonds 2021'!$BS93</f>
        <v>4.2111235490943186E-2</v>
      </c>
      <c r="Q93" s="125">
        <f>'Verdeling Gemeentefonds 2021'!AO93/'Verdeling Gemeentefonds 2021'!$BS93</f>
        <v>1.0585350326012268E-2</v>
      </c>
      <c r="R93" s="121">
        <f>'Verdeling Gemeentefonds 2021'!AR93/'Verdeling Gemeentefonds 2021'!$BS93</f>
        <v>1.8573276610385034E-2</v>
      </c>
      <c r="S93" s="121">
        <f>'Verdeling Gemeentefonds 2021'!AU93/'Verdeling Gemeentefonds 2021'!$BS93</f>
        <v>4.3853627620692448E-2</v>
      </c>
      <c r="T93" s="121">
        <f>'Verdeling Gemeentefonds 2021'!AX93/'Verdeling Gemeentefonds 2021'!$BS93</f>
        <v>3.7632290887210068E-2</v>
      </c>
      <c r="U93" s="121">
        <f>'Verdeling Gemeentefonds 2021'!BA93/'Verdeling Gemeentefonds 2021'!$BS93</f>
        <v>5.4172396484883506E-2</v>
      </c>
      <c r="V93" s="119">
        <f>'Verdeling Gemeentefonds 2021'!BB93/'Verdeling Gemeentefonds 2021'!$BS93</f>
        <v>0.16481694192918334</v>
      </c>
      <c r="W93" s="112">
        <f>'Verdeling Gemeentefonds 2021'!BI93/'Verdeling Gemeentefonds 2021'!$BS93</f>
        <v>-2.079112258987709E-4</v>
      </c>
      <c r="X93" s="120">
        <f>'Verdeling Gemeentefonds 2021'!BF93/'Verdeling Gemeentefonds 2021'!$BS93</f>
        <v>0</v>
      </c>
      <c r="Y93" s="112">
        <f>'Verdeling Gemeentefonds 2021'!BL93/'Verdeling Gemeentefonds 2021'!$BS93</f>
        <v>0</v>
      </c>
      <c r="Z93" s="120">
        <f>'Verdeling Gemeentefonds 2021'!BR93/'Verdeling Gemeentefonds 2021'!$BS93</f>
        <v>2.0868105578128013E-3</v>
      </c>
      <c r="AA93" s="129">
        <f t="shared" si="1"/>
        <v>1.0000000175410844</v>
      </c>
    </row>
    <row r="94" spans="1:27" x14ac:dyDescent="0.25">
      <c r="A94" s="128" t="s">
        <v>569</v>
      </c>
      <c r="B94" s="13" t="s">
        <v>272</v>
      </c>
      <c r="C94" s="112">
        <f>'Verdeling Gemeentefonds 2021'!D94/'Verdeling Gemeentefonds 2021'!$BS94</f>
        <v>0</v>
      </c>
      <c r="D94" s="115">
        <f>'Verdeling Gemeentefonds 2021'!E94/'Verdeling Gemeentefonds 2021'!$BS94</f>
        <v>0</v>
      </c>
      <c r="E94" s="115">
        <f>'Verdeling Gemeentefonds 2021'!F94/'Verdeling Gemeentefonds 2021'!$BS94</f>
        <v>0</v>
      </c>
      <c r="F94" s="115">
        <f>'Verdeling Gemeentefonds 2021'!G94/'Verdeling Gemeentefonds 2021'!$BS94</f>
        <v>0</v>
      </c>
      <c r="G94" s="115">
        <f>'Verdeling Gemeentefonds 2021'!H94/'Verdeling Gemeentefonds 2021'!$BS94</f>
        <v>0</v>
      </c>
      <c r="H94" s="115">
        <f>'Verdeling Gemeentefonds 2021'!I94/'Verdeling Gemeentefonds 2021'!$BS94</f>
        <v>0</v>
      </c>
      <c r="I94" s="119">
        <f>'Verdeling Gemeentefonds 2021'!J94/'Verdeling Gemeentefonds 2021'!$BS94</f>
        <v>0</v>
      </c>
      <c r="J94" s="113">
        <f>'Verdeling Gemeentefonds 2021'!N94/'Verdeling Gemeentefonds 2021'!$BS94</f>
        <v>7.38762765562824E-2</v>
      </c>
      <c r="K94" s="115">
        <f>'Verdeling Gemeentefonds 2021'!S94/'Verdeling Gemeentefonds 2021'!$BS94</f>
        <v>2.4219166702059277E-3</v>
      </c>
      <c r="L94" s="119">
        <f>'Verdeling Gemeentefonds 2021'!T94/'Verdeling Gemeentefonds 2021'!$BS94</f>
        <v>7.6298193226488328E-2</v>
      </c>
      <c r="M94" s="112">
        <f>'Verdeling Gemeentefonds 2021'!Z94/'Verdeling Gemeentefonds 2021'!$BS94</f>
        <v>0.38149152883309095</v>
      </c>
      <c r="N94" s="115">
        <f>'Verdeling Gemeentefonds 2021'!AE94/'Verdeling Gemeentefonds 2021'!$BS94</f>
        <v>0.20976684159319653</v>
      </c>
      <c r="O94" s="117">
        <f>'Verdeling Gemeentefonds 2021'!AF94/'Verdeling Gemeentefonds 2021'!$BS94</f>
        <v>0.59125837042628748</v>
      </c>
      <c r="P94" s="122">
        <f>'Verdeling Gemeentefonds 2021'!AK94/'Verdeling Gemeentefonds 2021'!$BS94</f>
        <v>0.15529214948868308</v>
      </c>
      <c r="Q94" s="125">
        <f>'Verdeling Gemeentefonds 2021'!AO94/'Verdeling Gemeentefonds 2021'!$BS94</f>
        <v>1.5011505399590518E-2</v>
      </c>
      <c r="R94" s="121">
        <f>'Verdeling Gemeentefonds 2021'!AR94/'Verdeling Gemeentefonds 2021'!$BS94</f>
        <v>4.2393092575078201E-2</v>
      </c>
      <c r="S94" s="121">
        <f>'Verdeling Gemeentefonds 2021'!AU94/'Verdeling Gemeentefonds 2021'!$BS94</f>
        <v>4.8291758287772109E-2</v>
      </c>
      <c r="T94" s="121">
        <f>'Verdeling Gemeentefonds 2021'!AX94/'Verdeling Gemeentefonds 2021'!$BS94</f>
        <v>3.5425568107820382E-2</v>
      </c>
      <c r="U94" s="121">
        <f>'Verdeling Gemeentefonds 2021'!BA94/'Verdeling Gemeentefonds 2021'!$BS94</f>
        <v>3.4144457528048205E-2</v>
      </c>
      <c r="V94" s="119">
        <f>'Verdeling Gemeentefonds 2021'!BB94/'Verdeling Gemeentefonds 2021'!$BS94</f>
        <v>0.17526638189830943</v>
      </c>
      <c r="W94" s="112">
        <f>'Verdeling Gemeentefonds 2021'!BI94/'Verdeling Gemeentefonds 2021'!$BS94</f>
        <v>-2.0197765522144114E-4</v>
      </c>
      <c r="X94" s="120">
        <f>'Verdeling Gemeentefonds 2021'!BF94/'Verdeling Gemeentefonds 2021'!$BS94</f>
        <v>0</v>
      </c>
      <c r="Y94" s="112">
        <f>'Verdeling Gemeentefonds 2021'!BL94/'Verdeling Gemeentefonds 2021'!$BS94</f>
        <v>0</v>
      </c>
      <c r="Z94" s="120">
        <f>'Verdeling Gemeentefonds 2021'!BR94/'Verdeling Gemeentefonds 2021'!$BS94</f>
        <v>2.0868103704462415E-3</v>
      </c>
      <c r="AA94" s="129">
        <f t="shared" si="1"/>
        <v>0.99999992775499313</v>
      </c>
    </row>
    <row r="95" spans="1:27" x14ac:dyDescent="0.25">
      <c r="A95" s="128" t="s">
        <v>511</v>
      </c>
      <c r="B95" s="13" t="s">
        <v>212</v>
      </c>
      <c r="C95" s="112">
        <f>'Verdeling Gemeentefonds 2021'!D95/'Verdeling Gemeentefonds 2021'!$BS95</f>
        <v>0</v>
      </c>
      <c r="D95" s="115">
        <f>'Verdeling Gemeentefonds 2021'!E95/'Verdeling Gemeentefonds 2021'!$BS95</f>
        <v>0</v>
      </c>
      <c r="E95" s="115">
        <f>'Verdeling Gemeentefonds 2021'!F95/'Verdeling Gemeentefonds 2021'!$BS95</f>
        <v>0</v>
      </c>
      <c r="F95" s="115">
        <f>'Verdeling Gemeentefonds 2021'!G95/'Verdeling Gemeentefonds 2021'!$BS95</f>
        <v>0</v>
      </c>
      <c r="G95" s="115">
        <f>'Verdeling Gemeentefonds 2021'!H95/'Verdeling Gemeentefonds 2021'!$BS95</f>
        <v>0</v>
      </c>
      <c r="H95" s="115">
        <f>'Verdeling Gemeentefonds 2021'!I95/'Verdeling Gemeentefonds 2021'!$BS95</f>
        <v>0</v>
      </c>
      <c r="I95" s="119">
        <f>'Verdeling Gemeentefonds 2021'!J95/'Verdeling Gemeentefonds 2021'!$BS95</f>
        <v>0</v>
      </c>
      <c r="J95" s="113">
        <f>'Verdeling Gemeentefonds 2021'!N95/'Verdeling Gemeentefonds 2021'!$BS95</f>
        <v>4.3135291079331242E-2</v>
      </c>
      <c r="K95" s="115">
        <f>'Verdeling Gemeentefonds 2021'!S95/'Verdeling Gemeentefonds 2021'!$BS95</f>
        <v>3.5782107453473849E-2</v>
      </c>
      <c r="L95" s="119">
        <f>'Verdeling Gemeentefonds 2021'!T95/'Verdeling Gemeentefonds 2021'!$BS95</f>
        <v>7.8917398532805091E-2</v>
      </c>
      <c r="M95" s="112">
        <f>'Verdeling Gemeentefonds 2021'!Z95/'Verdeling Gemeentefonds 2021'!$BS95</f>
        <v>0.3440412849105618</v>
      </c>
      <c r="N95" s="115">
        <f>'Verdeling Gemeentefonds 2021'!AE95/'Verdeling Gemeentefonds 2021'!$BS95</f>
        <v>0.27591723376860028</v>
      </c>
      <c r="O95" s="117">
        <f>'Verdeling Gemeentefonds 2021'!AF95/'Verdeling Gemeentefonds 2021'!$BS95</f>
        <v>0.61995851867916207</v>
      </c>
      <c r="P95" s="122">
        <f>'Verdeling Gemeentefonds 2021'!AK95/'Verdeling Gemeentefonds 2021'!$BS95</f>
        <v>7.4512543718700266E-2</v>
      </c>
      <c r="Q95" s="125">
        <f>'Verdeling Gemeentefonds 2021'!AO95/'Verdeling Gemeentefonds 2021'!$BS95</f>
        <v>1.6562246719938205E-2</v>
      </c>
      <c r="R95" s="121">
        <f>'Verdeling Gemeentefonds 2021'!AR95/'Verdeling Gemeentefonds 2021'!$BS95</f>
        <v>3.2190525425711172E-2</v>
      </c>
      <c r="S95" s="121">
        <f>'Verdeling Gemeentefonds 2021'!AU95/'Verdeling Gemeentefonds 2021'!$BS95</f>
        <v>7.3184444196396248E-2</v>
      </c>
      <c r="T95" s="121">
        <f>'Verdeling Gemeentefonds 2021'!AX95/'Verdeling Gemeentefonds 2021'!$BS95</f>
        <v>2.9301617685797015E-2</v>
      </c>
      <c r="U95" s="121">
        <f>'Verdeling Gemeentefonds 2021'!BA95/'Verdeling Gemeentefonds 2021'!$BS95</f>
        <v>7.34533504393763E-2</v>
      </c>
      <c r="V95" s="119">
        <f>'Verdeling Gemeentefonds 2021'!BB95/'Verdeling Gemeentefonds 2021'!$BS95</f>
        <v>0.22469218446721892</v>
      </c>
      <c r="W95" s="112">
        <f>'Verdeling Gemeentefonds 2021'!BI95/'Verdeling Gemeentefonds 2021'!$BS95</f>
        <v>-1.674920575173658E-4</v>
      </c>
      <c r="X95" s="120">
        <f>'Verdeling Gemeentefonds 2021'!BF95/'Verdeling Gemeentefonds 2021'!$BS95</f>
        <v>0</v>
      </c>
      <c r="Y95" s="112">
        <f>'Verdeling Gemeentefonds 2021'!BL95/'Verdeling Gemeentefonds 2021'!$BS95</f>
        <v>0</v>
      </c>
      <c r="Z95" s="120">
        <f>'Verdeling Gemeentefonds 2021'!BR95/'Verdeling Gemeentefonds 2021'!$BS95</f>
        <v>2.0868104456361366E-3</v>
      </c>
      <c r="AA95" s="129">
        <f t="shared" si="1"/>
        <v>0.9999999637860052</v>
      </c>
    </row>
    <row r="96" spans="1:27" x14ac:dyDescent="0.25">
      <c r="A96" s="128" t="s">
        <v>577</v>
      </c>
      <c r="B96" s="13" t="s">
        <v>280</v>
      </c>
      <c r="C96" s="112">
        <f>'Verdeling Gemeentefonds 2021'!D96/'Verdeling Gemeentefonds 2021'!$BS96</f>
        <v>0</v>
      </c>
      <c r="D96" s="115">
        <f>'Verdeling Gemeentefonds 2021'!E96/'Verdeling Gemeentefonds 2021'!$BS96</f>
        <v>0</v>
      </c>
      <c r="E96" s="115">
        <f>'Verdeling Gemeentefonds 2021'!F96/'Verdeling Gemeentefonds 2021'!$BS96</f>
        <v>0</v>
      </c>
      <c r="F96" s="115">
        <f>'Verdeling Gemeentefonds 2021'!G96/'Verdeling Gemeentefonds 2021'!$BS96</f>
        <v>0</v>
      </c>
      <c r="G96" s="115">
        <f>'Verdeling Gemeentefonds 2021'!H96/'Verdeling Gemeentefonds 2021'!$BS96</f>
        <v>0</v>
      </c>
      <c r="H96" s="115">
        <f>'Verdeling Gemeentefonds 2021'!I96/'Verdeling Gemeentefonds 2021'!$BS96</f>
        <v>0</v>
      </c>
      <c r="I96" s="119">
        <f>'Verdeling Gemeentefonds 2021'!J96/'Verdeling Gemeentefonds 2021'!$BS96</f>
        <v>0</v>
      </c>
      <c r="J96" s="113">
        <f>'Verdeling Gemeentefonds 2021'!N96/'Verdeling Gemeentefonds 2021'!$BS96</f>
        <v>4.7442830927557328E-2</v>
      </c>
      <c r="K96" s="115">
        <f>'Verdeling Gemeentefonds 2021'!S96/'Verdeling Gemeentefonds 2021'!$BS96</f>
        <v>1.5226085197905798E-2</v>
      </c>
      <c r="L96" s="119">
        <f>'Verdeling Gemeentefonds 2021'!T96/'Verdeling Gemeentefonds 2021'!$BS96</f>
        <v>6.2668916125463117E-2</v>
      </c>
      <c r="M96" s="112">
        <f>'Verdeling Gemeentefonds 2021'!Z96/'Verdeling Gemeentefonds 2021'!$BS96</f>
        <v>0.47674776824348719</v>
      </c>
      <c r="N96" s="115">
        <f>'Verdeling Gemeentefonds 2021'!AE96/'Verdeling Gemeentefonds 2021'!$BS96</f>
        <v>0.17146221051612606</v>
      </c>
      <c r="O96" s="117">
        <f>'Verdeling Gemeentefonds 2021'!AF96/'Verdeling Gemeentefonds 2021'!$BS96</f>
        <v>0.64820997875961328</v>
      </c>
      <c r="P96" s="122">
        <f>'Verdeling Gemeentefonds 2021'!AK96/'Verdeling Gemeentefonds 2021'!$BS96</f>
        <v>0.14228298667895711</v>
      </c>
      <c r="Q96" s="125">
        <f>'Verdeling Gemeentefonds 2021'!AO96/'Verdeling Gemeentefonds 2021'!$BS96</f>
        <v>1.3864922274902006E-2</v>
      </c>
      <c r="R96" s="121">
        <f>'Verdeling Gemeentefonds 2021'!AR96/'Verdeling Gemeentefonds 2021'!$BS96</f>
        <v>2.8200321150942172E-2</v>
      </c>
      <c r="S96" s="121">
        <f>'Verdeling Gemeentefonds 2021'!AU96/'Verdeling Gemeentefonds 2021'!$BS96</f>
        <v>5.2847504653114871E-2</v>
      </c>
      <c r="T96" s="121">
        <f>'Verdeling Gemeentefonds 2021'!AX96/'Verdeling Gemeentefonds 2021'!$BS96</f>
        <v>2.653158987078745E-2</v>
      </c>
      <c r="U96" s="121">
        <f>'Verdeling Gemeentefonds 2021'!BA96/'Verdeling Gemeentefonds 2021'!$BS96</f>
        <v>2.350698669674681E-2</v>
      </c>
      <c r="V96" s="119">
        <f>'Verdeling Gemeentefonds 2021'!BB96/'Verdeling Gemeentefonds 2021'!$BS96</f>
        <v>0.1449513246464933</v>
      </c>
      <c r="W96" s="112">
        <f>'Verdeling Gemeentefonds 2021'!BI96/'Verdeling Gemeentefonds 2021'!$BS96</f>
        <v>-2.0012574359991111E-4</v>
      </c>
      <c r="X96" s="120">
        <f>'Verdeling Gemeentefonds 2021'!BF96/'Verdeling Gemeentefonds 2021'!$BS96</f>
        <v>0</v>
      </c>
      <c r="Y96" s="112">
        <f>'Verdeling Gemeentefonds 2021'!BL96/'Verdeling Gemeentefonds 2021'!$BS96</f>
        <v>0</v>
      </c>
      <c r="Z96" s="120">
        <f>'Verdeling Gemeentefonds 2021'!BR96/'Verdeling Gemeentefonds 2021'!$BS96</f>
        <v>2.0868102932450599E-3</v>
      </c>
      <c r="AA96" s="129">
        <f t="shared" si="1"/>
        <v>0.99999989076017193</v>
      </c>
    </row>
    <row r="97" spans="1:27" x14ac:dyDescent="0.25">
      <c r="A97" s="128" t="s">
        <v>460</v>
      </c>
      <c r="B97" s="13" t="s">
        <v>161</v>
      </c>
      <c r="C97" s="112">
        <f>'Verdeling Gemeentefonds 2021'!D97/'Verdeling Gemeentefonds 2021'!$BS97</f>
        <v>0</v>
      </c>
      <c r="D97" s="115">
        <f>'Verdeling Gemeentefonds 2021'!E97/'Verdeling Gemeentefonds 2021'!$BS97</f>
        <v>0</v>
      </c>
      <c r="E97" s="115">
        <f>'Verdeling Gemeentefonds 2021'!F97/'Verdeling Gemeentefonds 2021'!$BS97</f>
        <v>0</v>
      </c>
      <c r="F97" s="115">
        <f>'Verdeling Gemeentefonds 2021'!G97/'Verdeling Gemeentefonds 2021'!$BS97</f>
        <v>0</v>
      </c>
      <c r="G97" s="115">
        <f>'Verdeling Gemeentefonds 2021'!H97/'Verdeling Gemeentefonds 2021'!$BS97</f>
        <v>0</v>
      </c>
      <c r="H97" s="115">
        <f>'Verdeling Gemeentefonds 2021'!I97/'Verdeling Gemeentefonds 2021'!$BS97</f>
        <v>0</v>
      </c>
      <c r="I97" s="119">
        <f>'Verdeling Gemeentefonds 2021'!J97/'Verdeling Gemeentefonds 2021'!$BS97</f>
        <v>0</v>
      </c>
      <c r="J97" s="113">
        <f>'Verdeling Gemeentefonds 2021'!N97/'Verdeling Gemeentefonds 2021'!$BS97</f>
        <v>6.2525435218309083E-2</v>
      </c>
      <c r="K97" s="115">
        <f>'Verdeling Gemeentefonds 2021'!S97/'Verdeling Gemeentefonds 2021'!$BS97</f>
        <v>3.4568505611535703E-2</v>
      </c>
      <c r="L97" s="119">
        <f>'Verdeling Gemeentefonds 2021'!T97/'Verdeling Gemeentefonds 2021'!$BS97</f>
        <v>9.7093940829844794E-2</v>
      </c>
      <c r="M97" s="112">
        <f>'Verdeling Gemeentefonds 2021'!Z97/'Verdeling Gemeentefonds 2021'!$BS97</f>
        <v>0.41040117212447036</v>
      </c>
      <c r="N97" s="115">
        <f>'Verdeling Gemeentefonds 2021'!AE97/'Verdeling Gemeentefonds 2021'!$BS97</f>
        <v>0.2343808590659025</v>
      </c>
      <c r="O97" s="117">
        <f>'Verdeling Gemeentefonds 2021'!AF97/'Verdeling Gemeentefonds 2021'!$BS97</f>
        <v>0.64478203119037292</v>
      </c>
      <c r="P97" s="122">
        <f>'Verdeling Gemeentefonds 2021'!AK97/'Verdeling Gemeentefonds 2021'!$BS97</f>
        <v>4.0661281872498102E-2</v>
      </c>
      <c r="Q97" s="125">
        <f>'Verdeling Gemeentefonds 2021'!AO97/'Verdeling Gemeentefonds 2021'!$BS97</f>
        <v>1.977160446640841E-2</v>
      </c>
      <c r="R97" s="121">
        <f>'Verdeling Gemeentefonds 2021'!AR97/'Verdeling Gemeentefonds 2021'!$BS97</f>
        <v>4.0248954255645807E-2</v>
      </c>
      <c r="S97" s="121">
        <f>'Verdeling Gemeentefonds 2021'!AU97/'Verdeling Gemeentefonds 2021'!$BS97</f>
        <v>5.4397655744447562E-2</v>
      </c>
      <c r="T97" s="121">
        <f>'Verdeling Gemeentefonds 2021'!AX97/'Verdeling Gemeentefonds 2021'!$BS97</f>
        <v>4.7336988128758785E-2</v>
      </c>
      <c r="U97" s="121">
        <f>'Verdeling Gemeentefonds 2021'!BA97/'Verdeling Gemeentefonds 2021'!$BS97</f>
        <v>5.3776474271713018E-2</v>
      </c>
      <c r="V97" s="119">
        <f>'Verdeling Gemeentefonds 2021'!BB97/'Verdeling Gemeentefonds 2021'!$BS97</f>
        <v>0.21553167686697361</v>
      </c>
      <c r="W97" s="112">
        <f>'Verdeling Gemeentefonds 2021'!BI97/'Verdeling Gemeentefonds 2021'!$BS97</f>
        <v>-1.558067455097739E-4</v>
      </c>
      <c r="X97" s="120">
        <f>'Verdeling Gemeentefonds 2021'!BF97/'Verdeling Gemeentefonds 2021'!$BS97</f>
        <v>0</v>
      </c>
      <c r="Y97" s="112">
        <f>'Verdeling Gemeentefonds 2021'!BL97/'Verdeling Gemeentefonds 2021'!$BS97</f>
        <v>0</v>
      </c>
      <c r="Z97" s="120">
        <f>'Verdeling Gemeentefonds 2021'!BR97/'Verdeling Gemeentefonds 2021'!$BS97</f>
        <v>2.0868103843099603E-3</v>
      </c>
      <c r="AA97" s="129">
        <f t="shared" si="1"/>
        <v>0.99999993439848955</v>
      </c>
    </row>
    <row r="98" spans="1:27" x14ac:dyDescent="0.25">
      <c r="A98" s="128" t="s">
        <v>560</v>
      </c>
      <c r="B98" s="13" t="s">
        <v>263</v>
      </c>
      <c r="C98" s="112">
        <f>'Verdeling Gemeentefonds 2021'!D98/'Verdeling Gemeentefonds 2021'!$BS98</f>
        <v>0</v>
      </c>
      <c r="D98" s="115">
        <f>'Verdeling Gemeentefonds 2021'!E98/'Verdeling Gemeentefonds 2021'!$BS98</f>
        <v>0.46574430965402802</v>
      </c>
      <c r="E98" s="115">
        <f>'Verdeling Gemeentefonds 2021'!F98/'Verdeling Gemeentefonds 2021'!$BS98</f>
        <v>0</v>
      </c>
      <c r="F98" s="115">
        <f>'Verdeling Gemeentefonds 2021'!G98/'Verdeling Gemeentefonds 2021'!$BS98</f>
        <v>0</v>
      </c>
      <c r="G98" s="115">
        <f>'Verdeling Gemeentefonds 2021'!H98/'Verdeling Gemeentefonds 2021'!$BS98</f>
        <v>0</v>
      </c>
      <c r="H98" s="115">
        <f>'Verdeling Gemeentefonds 2021'!I98/'Verdeling Gemeentefonds 2021'!$BS98</f>
        <v>0</v>
      </c>
      <c r="I98" s="119">
        <f>'Verdeling Gemeentefonds 2021'!J98/'Verdeling Gemeentefonds 2021'!$BS98</f>
        <v>0.46574430965402802</v>
      </c>
      <c r="J98" s="113">
        <f>'Verdeling Gemeentefonds 2021'!N98/'Verdeling Gemeentefonds 2021'!$BS98</f>
        <v>5.8838978267829668E-2</v>
      </c>
      <c r="K98" s="115">
        <f>'Verdeling Gemeentefonds 2021'!S98/'Verdeling Gemeentefonds 2021'!$BS98</f>
        <v>8.1410238662246906E-2</v>
      </c>
      <c r="L98" s="119">
        <f>'Verdeling Gemeentefonds 2021'!T98/'Verdeling Gemeentefonds 2021'!$BS98</f>
        <v>0.14024921693007658</v>
      </c>
      <c r="M98" s="112">
        <f>'Verdeling Gemeentefonds 2021'!Z98/'Verdeling Gemeentefonds 2021'!$BS98</f>
        <v>0.14538183795005596</v>
      </c>
      <c r="N98" s="115">
        <f>'Verdeling Gemeentefonds 2021'!AE98/'Verdeling Gemeentefonds 2021'!$BS98</f>
        <v>7.3070680018206338E-2</v>
      </c>
      <c r="O98" s="117">
        <f>'Verdeling Gemeentefonds 2021'!AF98/'Verdeling Gemeentefonds 2021'!$BS98</f>
        <v>0.21845251796826232</v>
      </c>
      <c r="P98" s="122">
        <f>'Verdeling Gemeentefonds 2021'!AK98/'Verdeling Gemeentefonds 2021'!$BS98</f>
        <v>2.8299108347703029E-2</v>
      </c>
      <c r="Q98" s="125">
        <f>'Verdeling Gemeentefonds 2021'!AO98/'Verdeling Gemeentefonds 2021'!$BS98</f>
        <v>9.4464543946425339E-3</v>
      </c>
      <c r="R98" s="121">
        <f>'Verdeling Gemeentefonds 2021'!AR98/'Verdeling Gemeentefonds 2021'!$BS98</f>
        <v>2.6561322921974346E-2</v>
      </c>
      <c r="S98" s="121">
        <f>'Verdeling Gemeentefonds 2021'!AU98/'Verdeling Gemeentefonds 2021'!$BS98</f>
        <v>3.3262029498093398E-2</v>
      </c>
      <c r="T98" s="121">
        <f>'Verdeling Gemeentefonds 2021'!AX98/'Verdeling Gemeentefonds 2021'!$BS98</f>
        <v>4.5678285502214658E-2</v>
      </c>
      <c r="U98" s="121">
        <f>'Verdeling Gemeentefonds 2021'!BA98/'Verdeling Gemeentefonds 2021'!$BS98</f>
        <v>3.0411335553067079E-2</v>
      </c>
      <c r="V98" s="119">
        <f>'Verdeling Gemeentefonds 2021'!BB98/'Verdeling Gemeentefonds 2021'!$BS98</f>
        <v>0.14535942786999204</v>
      </c>
      <c r="W98" s="112">
        <f>'Verdeling Gemeentefonds 2021'!BI98/'Verdeling Gemeentefonds 2021'!$BS98</f>
        <v>-1.9139484009487301E-4</v>
      </c>
      <c r="X98" s="120">
        <f>'Verdeling Gemeentefonds 2021'!BF98/'Verdeling Gemeentefonds 2021'!$BS98</f>
        <v>0</v>
      </c>
      <c r="Y98" s="112">
        <f>'Verdeling Gemeentefonds 2021'!BL98/'Verdeling Gemeentefonds 2021'!$BS98</f>
        <v>0</v>
      </c>
      <c r="Z98" s="120">
        <f>'Verdeling Gemeentefonds 2021'!BR98/'Verdeling Gemeentefonds 2021'!$BS98</f>
        <v>2.0868105137866705E-3</v>
      </c>
      <c r="AA98" s="129">
        <f t="shared" si="1"/>
        <v>0.9999999964437537</v>
      </c>
    </row>
    <row r="99" spans="1:27" x14ac:dyDescent="0.25">
      <c r="A99" s="128" t="s">
        <v>578</v>
      </c>
      <c r="B99" s="13" t="s">
        <v>281</v>
      </c>
      <c r="C99" s="112">
        <f>'Verdeling Gemeentefonds 2021'!D99/'Verdeling Gemeentefonds 2021'!$BS99</f>
        <v>0</v>
      </c>
      <c r="D99" s="115">
        <f>'Verdeling Gemeentefonds 2021'!E99/'Verdeling Gemeentefonds 2021'!$BS99</f>
        <v>0</v>
      </c>
      <c r="E99" s="115">
        <f>'Verdeling Gemeentefonds 2021'!F99/'Verdeling Gemeentefonds 2021'!$BS99</f>
        <v>0</v>
      </c>
      <c r="F99" s="115">
        <f>'Verdeling Gemeentefonds 2021'!G99/'Verdeling Gemeentefonds 2021'!$BS99</f>
        <v>0</v>
      </c>
      <c r="G99" s="115">
        <f>'Verdeling Gemeentefonds 2021'!H99/'Verdeling Gemeentefonds 2021'!$BS99</f>
        <v>0</v>
      </c>
      <c r="H99" s="115">
        <f>'Verdeling Gemeentefonds 2021'!I99/'Verdeling Gemeentefonds 2021'!$BS99</f>
        <v>0</v>
      </c>
      <c r="I99" s="119">
        <f>'Verdeling Gemeentefonds 2021'!J99/'Verdeling Gemeentefonds 2021'!$BS99</f>
        <v>0</v>
      </c>
      <c r="J99" s="113">
        <f>'Verdeling Gemeentefonds 2021'!N99/'Verdeling Gemeentefonds 2021'!$BS99</f>
        <v>2.9181916074462487E-2</v>
      </c>
      <c r="K99" s="115">
        <f>'Verdeling Gemeentefonds 2021'!S99/'Verdeling Gemeentefonds 2021'!$BS99</f>
        <v>3.5393692927933568E-2</v>
      </c>
      <c r="L99" s="119">
        <f>'Verdeling Gemeentefonds 2021'!T99/'Verdeling Gemeentefonds 2021'!$BS99</f>
        <v>6.4575609002396062E-2</v>
      </c>
      <c r="M99" s="112">
        <f>'Verdeling Gemeentefonds 2021'!Z99/'Verdeling Gemeentefonds 2021'!$BS99</f>
        <v>0.3358951260288629</v>
      </c>
      <c r="N99" s="115">
        <f>'Verdeling Gemeentefonds 2021'!AE99/'Verdeling Gemeentefonds 2021'!$BS99</f>
        <v>0.21776141138625432</v>
      </c>
      <c r="O99" s="117">
        <f>'Verdeling Gemeentefonds 2021'!AF99/'Verdeling Gemeentefonds 2021'!$BS99</f>
        <v>0.55365653741511722</v>
      </c>
      <c r="P99" s="122">
        <f>'Verdeling Gemeentefonds 2021'!AK99/'Verdeling Gemeentefonds 2021'!$BS99</f>
        <v>0.22978994779097958</v>
      </c>
      <c r="Q99" s="125">
        <f>'Verdeling Gemeentefonds 2021'!AO99/'Verdeling Gemeentefonds 2021'!$BS99</f>
        <v>1.2869678158215525E-2</v>
      </c>
      <c r="R99" s="121">
        <f>'Verdeling Gemeentefonds 2021'!AR99/'Verdeling Gemeentefonds 2021'!$BS99</f>
        <v>3.4317828663551507E-2</v>
      </c>
      <c r="S99" s="121">
        <f>'Verdeling Gemeentefonds 2021'!AU99/'Verdeling Gemeentefonds 2021'!$BS99</f>
        <v>5.2060404598963515E-2</v>
      </c>
      <c r="T99" s="121">
        <f>'Verdeling Gemeentefonds 2021'!AX99/'Verdeling Gemeentefonds 2021'!$BS99</f>
        <v>3.4743913215908112E-2</v>
      </c>
      <c r="U99" s="121">
        <f>'Verdeling Gemeentefonds 2021'!BA99/'Verdeling Gemeentefonds 2021'!$BS99</f>
        <v>1.6095010993122334E-2</v>
      </c>
      <c r="V99" s="119">
        <f>'Verdeling Gemeentefonds 2021'!BB99/'Verdeling Gemeentefonds 2021'!$BS99</f>
        <v>0.150086835629761</v>
      </c>
      <c r="W99" s="112">
        <f>'Verdeling Gemeentefonds 2021'!BI99/'Verdeling Gemeentefonds 2021'!$BS99</f>
        <v>-1.9584064253868428E-4</v>
      </c>
      <c r="X99" s="120">
        <f>'Verdeling Gemeentefonds 2021'!BF99/'Verdeling Gemeentefonds 2021'!$BS99</f>
        <v>0</v>
      </c>
      <c r="Y99" s="112">
        <f>'Verdeling Gemeentefonds 2021'!BL99/'Verdeling Gemeentefonds 2021'!$BS99</f>
        <v>0</v>
      </c>
      <c r="Z99" s="120">
        <f>'Verdeling Gemeentefonds 2021'!BR99/'Verdeling Gemeentefonds 2021'!$BS99</f>
        <v>2.0868103114984782E-3</v>
      </c>
      <c r="AA99" s="129">
        <f t="shared" si="1"/>
        <v>0.99999989950721369</v>
      </c>
    </row>
    <row r="100" spans="1:27" x14ac:dyDescent="0.25">
      <c r="A100" s="128" t="s">
        <v>584</v>
      </c>
      <c r="B100" s="13" t="s">
        <v>287</v>
      </c>
      <c r="C100" s="112">
        <f>'Verdeling Gemeentefonds 2021'!D100/'Verdeling Gemeentefonds 2021'!$BS100</f>
        <v>0</v>
      </c>
      <c r="D100" s="115">
        <f>'Verdeling Gemeentefonds 2021'!E100/'Verdeling Gemeentefonds 2021'!$BS100</f>
        <v>0</v>
      </c>
      <c r="E100" s="115">
        <f>'Verdeling Gemeentefonds 2021'!F100/'Verdeling Gemeentefonds 2021'!$BS100</f>
        <v>0</v>
      </c>
      <c r="F100" s="115">
        <f>'Verdeling Gemeentefonds 2021'!G100/'Verdeling Gemeentefonds 2021'!$BS100</f>
        <v>0</v>
      </c>
      <c r="G100" s="115">
        <f>'Verdeling Gemeentefonds 2021'!H100/'Verdeling Gemeentefonds 2021'!$BS100</f>
        <v>0</v>
      </c>
      <c r="H100" s="115">
        <f>'Verdeling Gemeentefonds 2021'!I100/'Verdeling Gemeentefonds 2021'!$BS100</f>
        <v>0</v>
      </c>
      <c r="I100" s="119">
        <f>'Verdeling Gemeentefonds 2021'!J100/'Verdeling Gemeentefonds 2021'!$BS100</f>
        <v>0</v>
      </c>
      <c r="J100" s="113">
        <f>'Verdeling Gemeentefonds 2021'!N100/'Verdeling Gemeentefonds 2021'!$BS100</f>
        <v>2.1648727747949813E-2</v>
      </c>
      <c r="K100" s="115">
        <f>'Verdeling Gemeentefonds 2021'!S100/'Verdeling Gemeentefonds 2021'!$BS100</f>
        <v>2.9866521553849022E-3</v>
      </c>
      <c r="L100" s="119">
        <f>'Verdeling Gemeentefonds 2021'!T100/'Verdeling Gemeentefonds 2021'!$BS100</f>
        <v>2.4635379903334715E-2</v>
      </c>
      <c r="M100" s="112">
        <f>'Verdeling Gemeentefonds 2021'!Z100/'Verdeling Gemeentefonds 2021'!$BS100</f>
        <v>0.26977305766955983</v>
      </c>
      <c r="N100" s="115">
        <f>'Verdeling Gemeentefonds 2021'!AE100/'Verdeling Gemeentefonds 2021'!$BS100</f>
        <v>0.23196172482916527</v>
      </c>
      <c r="O100" s="117">
        <f>'Verdeling Gemeentefonds 2021'!AF100/'Verdeling Gemeentefonds 2021'!$BS100</f>
        <v>0.50173478249872505</v>
      </c>
      <c r="P100" s="122">
        <f>'Verdeling Gemeentefonds 2021'!AK100/'Verdeling Gemeentefonds 2021'!$BS100</f>
        <v>0.33846839733902145</v>
      </c>
      <c r="Q100" s="125">
        <f>'Verdeling Gemeentefonds 2021'!AO100/'Verdeling Gemeentefonds 2021'!$BS100</f>
        <v>1.3725693378249927E-2</v>
      </c>
      <c r="R100" s="121">
        <f>'Verdeling Gemeentefonds 2021'!AR100/'Verdeling Gemeentefonds 2021'!$BS100</f>
        <v>2.5448796691889108E-2</v>
      </c>
      <c r="S100" s="121">
        <f>'Verdeling Gemeentefonds 2021'!AU100/'Verdeling Gemeentefonds 2021'!$BS100</f>
        <v>5.281158126191423E-2</v>
      </c>
      <c r="T100" s="121">
        <f>'Verdeling Gemeentefonds 2021'!AX100/'Verdeling Gemeentefonds 2021'!$BS100</f>
        <v>2.1299383434275464E-2</v>
      </c>
      <c r="U100" s="121">
        <f>'Verdeling Gemeentefonds 2021'!BA100/'Verdeling Gemeentefonds 2021'!$BS100</f>
        <v>2.000120011675555E-2</v>
      </c>
      <c r="V100" s="119">
        <f>'Verdeling Gemeentefonds 2021'!BB100/'Verdeling Gemeentefonds 2021'!$BS100</f>
        <v>0.13328665488308428</v>
      </c>
      <c r="W100" s="112">
        <f>'Verdeling Gemeentefonds 2021'!BI100/'Verdeling Gemeentefonds 2021'!$BS100</f>
        <v>-2.1208039558119285E-4</v>
      </c>
      <c r="X100" s="120">
        <f>'Verdeling Gemeentefonds 2021'!BF100/'Verdeling Gemeentefonds 2021'!$BS100</f>
        <v>0</v>
      </c>
      <c r="Y100" s="112">
        <f>'Verdeling Gemeentefonds 2021'!BL100/'Verdeling Gemeentefonds 2021'!$BS100</f>
        <v>0</v>
      </c>
      <c r="Z100" s="120">
        <f>'Verdeling Gemeentefonds 2021'!BR100/'Verdeling Gemeentefonds 2021'!$BS100</f>
        <v>2.0868104056700615E-3</v>
      </c>
      <c r="AA100" s="129">
        <f t="shared" si="1"/>
        <v>0.99999994463425435</v>
      </c>
    </row>
    <row r="101" spans="1:27" x14ac:dyDescent="0.25">
      <c r="A101" s="128" t="s">
        <v>335</v>
      </c>
      <c r="B101" s="13" t="s">
        <v>36</v>
      </c>
      <c r="C101" s="112">
        <f>'Verdeling Gemeentefonds 2021'!D101/'Verdeling Gemeentefonds 2021'!$BS101</f>
        <v>0</v>
      </c>
      <c r="D101" s="115">
        <f>'Verdeling Gemeentefonds 2021'!E101/'Verdeling Gemeentefonds 2021'!$BS101</f>
        <v>0</v>
      </c>
      <c r="E101" s="115">
        <f>'Verdeling Gemeentefonds 2021'!F101/'Verdeling Gemeentefonds 2021'!$BS101</f>
        <v>0</v>
      </c>
      <c r="F101" s="115">
        <f>'Verdeling Gemeentefonds 2021'!G101/'Verdeling Gemeentefonds 2021'!$BS101</f>
        <v>0</v>
      </c>
      <c r="G101" s="115">
        <f>'Verdeling Gemeentefonds 2021'!H101/'Verdeling Gemeentefonds 2021'!$BS101</f>
        <v>0</v>
      </c>
      <c r="H101" s="115">
        <f>'Verdeling Gemeentefonds 2021'!I101/'Verdeling Gemeentefonds 2021'!$BS101</f>
        <v>0</v>
      </c>
      <c r="I101" s="119">
        <f>'Verdeling Gemeentefonds 2021'!J101/'Verdeling Gemeentefonds 2021'!$BS101</f>
        <v>0</v>
      </c>
      <c r="J101" s="113">
        <f>'Verdeling Gemeentefonds 2021'!N101/'Verdeling Gemeentefonds 2021'!$BS101</f>
        <v>5.8358501355646665E-2</v>
      </c>
      <c r="K101" s="115">
        <f>'Verdeling Gemeentefonds 2021'!S101/'Verdeling Gemeentefonds 2021'!$BS101</f>
        <v>4.9066840333176681E-2</v>
      </c>
      <c r="L101" s="119">
        <f>'Verdeling Gemeentefonds 2021'!T101/'Verdeling Gemeentefonds 2021'!$BS101</f>
        <v>0.10742534168882335</v>
      </c>
      <c r="M101" s="112">
        <f>'Verdeling Gemeentefonds 2021'!Z101/'Verdeling Gemeentefonds 2021'!$BS101</f>
        <v>0.34851758482634154</v>
      </c>
      <c r="N101" s="115">
        <f>'Verdeling Gemeentefonds 2021'!AE101/'Verdeling Gemeentefonds 2021'!$BS101</f>
        <v>0.23148976372657876</v>
      </c>
      <c r="O101" s="117">
        <f>'Verdeling Gemeentefonds 2021'!AF101/'Verdeling Gemeentefonds 2021'!$BS101</f>
        <v>0.58000734855292024</v>
      </c>
      <c r="P101" s="122">
        <f>'Verdeling Gemeentefonds 2021'!AK101/'Verdeling Gemeentefonds 2021'!$BS101</f>
        <v>0.10748503144885468</v>
      </c>
      <c r="Q101" s="125">
        <f>'Verdeling Gemeentefonds 2021'!AO101/'Verdeling Gemeentefonds 2021'!$BS101</f>
        <v>1.7810547208404956E-2</v>
      </c>
      <c r="R101" s="121">
        <f>'Verdeling Gemeentefonds 2021'!AR101/'Verdeling Gemeentefonds 2021'!$BS101</f>
        <v>3.5507725170831568E-2</v>
      </c>
      <c r="S101" s="121">
        <f>'Verdeling Gemeentefonds 2021'!AU101/'Verdeling Gemeentefonds 2021'!$BS101</f>
        <v>5.5753734942214084E-2</v>
      </c>
      <c r="T101" s="121">
        <f>'Verdeling Gemeentefonds 2021'!AX101/'Verdeling Gemeentefonds 2021'!$BS101</f>
        <v>4.5330043828507222E-2</v>
      </c>
      <c r="U101" s="121">
        <f>'Verdeling Gemeentefonds 2021'!BA101/'Verdeling Gemeentefonds 2021'!$BS101</f>
        <v>4.8729378897842249E-2</v>
      </c>
      <c r="V101" s="119">
        <f>'Verdeling Gemeentefonds 2021'!BB101/'Verdeling Gemeentefonds 2021'!$BS101</f>
        <v>0.20313143004780007</v>
      </c>
      <c r="W101" s="112">
        <f>'Verdeling Gemeentefonds 2021'!BI101/'Verdeling Gemeentefonds 2021'!$BS101</f>
        <v>-1.3591579635375222E-4</v>
      </c>
      <c r="X101" s="120">
        <f>'Verdeling Gemeentefonds 2021'!BF101/'Verdeling Gemeentefonds 2021'!$BS101</f>
        <v>0</v>
      </c>
      <c r="Y101" s="112">
        <f>'Verdeling Gemeentefonds 2021'!BL101/'Verdeling Gemeentefonds 2021'!$BS101</f>
        <v>0</v>
      </c>
      <c r="Z101" s="120">
        <f>'Verdeling Gemeentefonds 2021'!BR101/'Verdeling Gemeentefonds 2021'!$BS101</f>
        <v>2.0868106183706469E-3</v>
      </c>
      <c r="AA101" s="129">
        <f t="shared" si="1"/>
        <v>1.0000000465604153</v>
      </c>
    </row>
    <row r="102" spans="1:27" x14ac:dyDescent="0.25">
      <c r="A102" s="128" t="s">
        <v>310</v>
      </c>
      <c r="B102" s="13" t="s">
        <v>11</v>
      </c>
      <c r="C102" s="112">
        <f>'Verdeling Gemeentefonds 2021'!D102/'Verdeling Gemeentefonds 2021'!$BS102</f>
        <v>0</v>
      </c>
      <c r="D102" s="115">
        <f>'Verdeling Gemeentefonds 2021'!E102/'Verdeling Gemeentefonds 2021'!$BS102</f>
        <v>0</v>
      </c>
      <c r="E102" s="115">
        <f>'Verdeling Gemeentefonds 2021'!F102/'Verdeling Gemeentefonds 2021'!$BS102</f>
        <v>0</v>
      </c>
      <c r="F102" s="115">
        <f>'Verdeling Gemeentefonds 2021'!G102/'Verdeling Gemeentefonds 2021'!$BS102</f>
        <v>0</v>
      </c>
      <c r="G102" s="115">
        <f>'Verdeling Gemeentefonds 2021'!H102/'Verdeling Gemeentefonds 2021'!$BS102</f>
        <v>0</v>
      </c>
      <c r="H102" s="115">
        <f>'Verdeling Gemeentefonds 2021'!I102/'Verdeling Gemeentefonds 2021'!$BS102</f>
        <v>0</v>
      </c>
      <c r="I102" s="119">
        <f>'Verdeling Gemeentefonds 2021'!J102/'Verdeling Gemeentefonds 2021'!$BS102</f>
        <v>0</v>
      </c>
      <c r="J102" s="113">
        <f>'Verdeling Gemeentefonds 2021'!N102/'Verdeling Gemeentefonds 2021'!$BS102</f>
        <v>3.794790444265201E-2</v>
      </c>
      <c r="K102" s="115">
        <f>'Verdeling Gemeentefonds 2021'!S102/'Verdeling Gemeentefonds 2021'!$BS102</f>
        <v>9.966608658167642E-3</v>
      </c>
      <c r="L102" s="119">
        <f>'Verdeling Gemeentefonds 2021'!T102/'Verdeling Gemeentefonds 2021'!$BS102</f>
        <v>4.791451310081965E-2</v>
      </c>
      <c r="M102" s="112">
        <f>'Verdeling Gemeentefonds 2021'!Z102/'Verdeling Gemeentefonds 2021'!$BS102</f>
        <v>0.3720007888724613</v>
      </c>
      <c r="N102" s="115">
        <f>'Verdeling Gemeentefonds 2021'!AE102/'Verdeling Gemeentefonds 2021'!$BS102</f>
        <v>0.30742407860600945</v>
      </c>
      <c r="O102" s="117">
        <f>'Verdeling Gemeentefonds 2021'!AF102/'Verdeling Gemeentefonds 2021'!$BS102</f>
        <v>0.67942486747847075</v>
      </c>
      <c r="P102" s="122">
        <f>'Verdeling Gemeentefonds 2021'!AK102/'Verdeling Gemeentefonds 2021'!$BS102</f>
        <v>9.9769318458800098E-3</v>
      </c>
      <c r="Q102" s="125">
        <f>'Verdeling Gemeentefonds 2021'!AO102/'Verdeling Gemeentefonds 2021'!$BS102</f>
        <v>1.7655698820315997E-2</v>
      </c>
      <c r="R102" s="121">
        <f>'Verdeling Gemeentefonds 2021'!AR102/'Verdeling Gemeentefonds 2021'!$BS102</f>
        <v>6.1218977489146544E-2</v>
      </c>
      <c r="S102" s="121">
        <f>'Verdeling Gemeentefonds 2021'!AU102/'Verdeling Gemeentefonds 2021'!$BS102</f>
        <v>9.3258681724713827E-2</v>
      </c>
      <c r="T102" s="121">
        <f>'Verdeling Gemeentefonds 2021'!AX102/'Verdeling Gemeentefonds 2021'!$BS102</f>
        <v>4.273101770224183E-2</v>
      </c>
      <c r="U102" s="121">
        <f>'Verdeling Gemeentefonds 2021'!BA102/'Verdeling Gemeentefonds 2021'!$BS102</f>
        <v>4.5927360669080812E-2</v>
      </c>
      <c r="V102" s="119">
        <f>'Verdeling Gemeentefonds 2021'!BB102/'Verdeling Gemeentefonds 2021'!$BS102</f>
        <v>0.26079173640549902</v>
      </c>
      <c r="W102" s="112">
        <f>'Verdeling Gemeentefonds 2021'!BI102/'Verdeling Gemeentefonds 2021'!$BS102</f>
        <v>-1.9496373529717624E-4</v>
      </c>
      <c r="X102" s="120">
        <f>'Verdeling Gemeentefonds 2021'!BF102/'Verdeling Gemeentefonds 2021'!$BS102</f>
        <v>0</v>
      </c>
      <c r="Y102" s="112">
        <f>'Verdeling Gemeentefonds 2021'!BL102/'Verdeling Gemeentefonds 2021'!$BS102</f>
        <v>0</v>
      </c>
      <c r="Z102" s="120">
        <f>'Verdeling Gemeentefonds 2021'!BR102/'Verdeling Gemeentefonds 2021'!$BS102</f>
        <v>2.0868103029239461E-3</v>
      </c>
      <c r="AA102" s="129">
        <f t="shared" si="1"/>
        <v>0.99999989539829615</v>
      </c>
    </row>
    <row r="103" spans="1:27" x14ac:dyDescent="0.25">
      <c r="A103" s="128" t="s">
        <v>414</v>
      </c>
      <c r="B103" s="13" t="s">
        <v>115</v>
      </c>
      <c r="C103" s="112">
        <f>'Verdeling Gemeentefonds 2021'!D103/'Verdeling Gemeentefonds 2021'!$BS103</f>
        <v>0</v>
      </c>
      <c r="D103" s="115">
        <f>'Verdeling Gemeentefonds 2021'!E103/'Verdeling Gemeentefonds 2021'!$BS103</f>
        <v>0</v>
      </c>
      <c r="E103" s="115">
        <f>'Verdeling Gemeentefonds 2021'!F103/'Verdeling Gemeentefonds 2021'!$BS103</f>
        <v>0</v>
      </c>
      <c r="F103" s="115">
        <f>'Verdeling Gemeentefonds 2021'!G103/'Verdeling Gemeentefonds 2021'!$BS103</f>
        <v>0</v>
      </c>
      <c r="G103" s="115">
        <f>'Verdeling Gemeentefonds 2021'!H103/'Verdeling Gemeentefonds 2021'!$BS103</f>
        <v>0</v>
      </c>
      <c r="H103" s="115">
        <f>'Verdeling Gemeentefonds 2021'!I103/'Verdeling Gemeentefonds 2021'!$BS103</f>
        <v>0</v>
      </c>
      <c r="I103" s="119">
        <f>'Verdeling Gemeentefonds 2021'!J103/'Verdeling Gemeentefonds 2021'!$BS103</f>
        <v>0</v>
      </c>
      <c r="J103" s="113">
        <f>'Verdeling Gemeentefonds 2021'!N103/'Verdeling Gemeentefonds 2021'!$BS103</f>
        <v>6.0699550163596259E-2</v>
      </c>
      <c r="K103" s="115">
        <f>'Verdeling Gemeentefonds 2021'!S103/'Verdeling Gemeentefonds 2021'!$BS103</f>
        <v>1.5868925505920343E-3</v>
      </c>
      <c r="L103" s="119">
        <f>'Verdeling Gemeentefonds 2021'!T103/'Verdeling Gemeentefonds 2021'!$BS103</f>
        <v>6.2286442714188296E-2</v>
      </c>
      <c r="M103" s="112">
        <f>'Verdeling Gemeentefonds 2021'!Z103/'Verdeling Gemeentefonds 2021'!$BS103</f>
        <v>0.3079825298868375</v>
      </c>
      <c r="N103" s="115">
        <f>'Verdeling Gemeentefonds 2021'!AE103/'Verdeling Gemeentefonds 2021'!$BS103</f>
        <v>0.28442346549097774</v>
      </c>
      <c r="O103" s="117">
        <f>'Verdeling Gemeentefonds 2021'!AF103/'Verdeling Gemeentefonds 2021'!$BS103</f>
        <v>0.59240599537781513</v>
      </c>
      <c r="P103" s="122">
        <f>'Verdeling Gemeentefonds 2021'!AK103/'Verdeling Gemeentefonds 2021'!$BS103</f>
        <v>0.11089326347027961</v>
      </c>
      <c r="Q103" s="125">
        <f>'Verdeling Gemeentefonds 2021'!AO103/'Verdeling Gemeentefonds 2021'!$BS103</f>
        <v>1.4005783959042466E-2</v>
      </c>
      <c r="R103" s="121">
        <f>'Verdeling Gemeentefonds 2021'!AR103/'Verdeling Gemeentefonds 2021'!$BS103</f>
        <v>5.2494587760282353E-2</v>
      </c>
      <c r="S103" s="121">
        <f>'Verdeling Gemeentefonds 2021'!AU103/'Verdeling Gemeentefonds 2021'!$BS103</f>
        <v>4.57952813631093E-2</v>
      </c>
      <c r="T103" s="121">
        <f>'Verdeling Gemeentefonds 2021'!AX103/'Verdeling Gemeentefonds 2021'!$BS103</f>
        <v>7.6199709370375845E-2</v>
      </c>
      <c r="U103" s="121">
        <f>'Verdeling Gemeentefonds 2021'!BA103/'Verdeling Gemeentefonds 2021'!$BS103</f>
        <v>4.3973553913786628E-2</v>
      </c>
      <c r="V103" s="119">
        <f>'Verdeling Gemeentefonds 2021'!BB103/'Verdeling Gemeentefonds 2021'!$BS103</f>
        <v>0.23246891636659656</v>
      </c>
      <c r="W103" s="112">
        <f>'Verdeling Gemeentefonds 2021'!BI103/'Verdeling Gemeentefonds 2021'!$BS103</f>
        <v>-1.4146600211771679E-4</v>
      </c>
      <c r="X103" s="120">
        <f>'Verdeling Gemeentefonds 2021'!BF103/'Verdeling Gemeentefonds 2021'!$BS103</f>
        <v>0</v>
      </c>
      <c r="Y103" s="112">
        <f>'Verdeling Gemeentefonds 2021'!BL103/'Verdeling Gemeentefonds 2021'!$BS103</f>
        <v>0</v>
      </c>
      <c r="Z103" s="120">
        <f>'Verdeling Gemeentefonds 2021'!BR103/'Verdeling Gemeentefonds 2021'!$BS103</f>
        <v>2.0868104426800382E-3</v>
      </c>
      <c r="AA103" s="129">
        <f t="shared" si="1"/>
        <v>0.99999996236944189</v>
      </c>
    </row>
    <row r="104" spans="1:27" x14ac:dyDescent="0.25">
      <c r="A104" s="128" t="s">
        <v>349</v>
      </c>
      <c r="B104" s="13" t="s">
        <v>50</v>
      </c>
      <c r="C104" s="112">
        <f>'Verdeling Gemeentefonds 2021'!D104/'Verdeling Gemeentefonds 2021'!$BS104</f>
        <v>0</v>
      </c>
      <c r="D104" s="115">
        <f>'Verdeling Gemeentefonds 2021'!E104/'Verdeling Gemeentefonds 2021'!$BS104</f>
        <v>0</v>
      </c>
      <c r="E104" s="115">
        <f>'Verdeling Gemeentefonds 2021'!F104/'Verdeling Gemeentefonds 2021'!$BS104</f>
        <v>0</v>
      </c>
      <c r="F104" s="115">
        <f>'Verdeling Gemeentefonds 2021'!G104/'Verdeling Gemeentefonds 2021'!$BS104</f>
        <v>0</v>
      </c>
      <c r="G104" s="115">
        <f>'Verdeling Gemeentefonds 2021'!H104/'Verdeling Gemeentefonds 2021'!$BS104</f>
        <v>0.23622114174033113</v>
      </c>
      <c r="H104" s="115">
        <f>'Verdeling Gemeentefonds 2021'!I104/'Verdeling Gemeentefonds 2021'!$BS104</f>
        <v>0</v>
      </c>
      <c r="I104" s="119">
        <f>'Verdeling Gemeentefonds 2021'!J104/'Verdeling Gemeentefonds 2021'!$BS104</f>
        <v>0.23622114174033113</v>
      </c>
      <c r="J104" s="113">
        <f>'Verdeling Gemeentefonds 2021'!N104/'Verdeling Gemeentefonds 2021'!$BS104</f>
        <v>7.5266370322398884E-2</v>
      </c>
      <c r="K104" s="115">
        <f>'Verdeling Gemeentefonds 2021'!S104/'Verdeling Gemeentefonds 2021'!$BS104</f>
        <v>6.2195658559145717E-2</v>
      </c>
      <c r="L104" s="119">
        <f>'Verdeling Gemeentefonds 2021'!T104/'Verdeling Gemeentefonds 2021'!$BS104</f>
        <v>0.1374620288815446</v>
      </c>
      <c r="M104" s="112">
        <f>'Verdeling Gemeentefonds 2021'!Z104/'Verdeling Gemeentefonds 2021'!$BS104</f>
        <v>0.23886467638855974</v>
      </c>
      <c r="N104" s="115">
        <f>'Verdeling Gemeentefonds 2021'!AE104/'Verdeling Gemeentefonds 2021'!$BS104</f>
        <v>0.12054967024079055</v>
      </c>
      <c r="O104" s="117">
        <f>'Verdeling Gemeentefonds 2021'!AF104/'Verdeling Gemeentefonds 2021'!$BS104</f>
        <v>0.35941434662935023</v>
      </c>
      <c r="P104" s="122">
        <f>'Verdeling Gemeentefonds 2021'!AK104/'Verdeling Gemeentefonds 2021'!$BS104</f>
        <v>5.7990113618303578E-2</v>
      </c>
      <c r="Q104" s="125">
        <f>'Verdeling Gemeentefonds 2021'!AO104/'Verdeling Gemeentefonds 2021'!$BS104</f>
        <v>1.3298150856146888E-2</v>
      </c>
      <c r="R104" s="121">
        <f>'Verdeling Gemeentefonds 2021'!AR104/'Verdeling Gemeentefonds 2021'!$BS104</f>
        <v>3.4981499618780262E-2</v>
      </c>
      <c r="S104" s="121">
        <f>'Verdeling Gemeentefonds 2021'!AU104/'Verdeling Gemeentefonds 2021'!$BS104</f>
        <v>6.4568636476449698E-2</v>
      </c>
      <c r="T104" s="121">
        <f>'Verdeling Gemeentefonds 2021'!AX104/'Verdeling Gemeentefonds 2021'!$BS104</f>
        <v>4.0727780388916918E-2</v>
      </c>
      <c r="U104" s="121">
        <f>'Verdeling Gemeentefonds 2021'!BA104/'Verdeling Gemeentefonds 2021'!$BS104</f>
        <v>5.3452364143749938E-2</v>
      </c>
      <c r="V104" s="119">
        <f>'Verdeling Gemeentefonds 2021'!BB104/'Verdeling Gemeentefonds 2021'!$BS104</f>
        <v>0.20702843148404371</v>
      </c>
      <c r="W104" s="112">
        <f>'Verdeling Gemeentefonds 2021'!BI104/'Verdeling Gemeentefonds 2021'!$BS104</f>
        <v>-2.029257201809617E-4</v>
      </c>
      <c r="X104" s="120">
        <f>'Verdeling Gemeentefonds 2021'!BF104/'Verdeling Gemeentefonds 2021'!$BS104</f>
        <v>0</v>
      </c>
      <c r="Y104" s="112">
        <f>'Verdeling Gemeentefonds 2021'!BL104/'Verdeling Gemeentefonds 2021'!$BS104</f>
        <v>0</v>
      </c>
      <c r="Z104" s="120">
        <f>'Verdeling Gemeentefonds 2021'!BR104/'Verdeling Gemeentefonds 2021'!$BS104</f>
        <v>2.0868104106989351E-3</v>
      </c>
      <c r="AA104" s="129">
        <f t="shared" si="1"/>
        <v>0.99999994704409112</v>
      </c>
    </row>
    <row r="105" spans="1:27" x14ac:dyDescent="0.25">
      <c r="A105" s="128" t="s">
        <v>350</v>
      </c>
      <c r="B105" s="13" t="s">
        <v>51</v>
      </c>
      <c r="C105" s="112">
        <f>'Verdeling Gemeentefonds 2021'!D105/'Verdeling Gemeentefonds 2021'!$BS105</f>
        <v>0</v>
      </c>
      <c r="D105" s="115">
        <f>'Verdeling Gemeentefonds 2021'!E105/'Verdeling Gemeentefonds 2021'!$BS105</f>
        <v>0</v>
      </c>
      <c r="E105" s="115">
        <f>'Verdeling Gemeentefonds 2021'!F105/'Verdeling Gemeentefonds 2021'!$BS105</f>
        <v>0</v>
      </c>
      <c r="F105" s="115">
        <f>'Verdeling Gemeentefonds 2021'!G105/'Verdeling Gemeentefonds 2021'!$BS105</f>
        <v>0</v>
      </c>
      <c r="G105" s="115">
        <f>'Verdeling Gemeentefonds 2021'!H105/'Verdeling Gemeentefonds 2021'!$BS105</f>
        <v>0</v>
      </c>
      <c r="H105" s="115">
        <f>'Verdeling Gemeentefonds 2021'!I105/'Verdeling Gemeentefonds 2021'!$BS105</f>
        <v>0</v>
      </c>
      <c r="I105" s="119">
        <f>'Verdeling Gemeentefonds 2021'!J105/'Verdeling Gemeentefonds 2021'!$BS105</f>
        <v>0</v>
      </c>
      <c r="J105" s="113">
        <f>'Verdeling Gemeentefonds 2021'!N105/'Verdeling Gemeentefonds 2021'!$BS105</f>
        <v>5.1943599620995012E-2</v>
      </c>
      <c r="K105" s="115">
        <f>'Verdeling Gemeentefonds 2021'!S105/'Verdeling Gemeentefonds 2021'!$BS105</f>
        <v>6.2913693576376918E-3</v>
      </c>
      <c r="L105" s="119">
        <f>'Verdeling Gemeentefonds 2021'!T105/'Verdeling Gemeentefonds 2021'!$BS105</f>
        <v>5.8234968978632708E-2</v>
      </c>
      <c r="M105" s="112">
        <f>'Verdeling Gemeentefonds 2021'!Z105/'Verdeling Gemeentefonds 2021'!$BS105</f>
        <v>0.35398452156702703</v>
      </c>
      <c r="N105" s="115">
        <f>'Verdeling Gemeentefonds 2021'!AE105/'Verdeling Gemeentefonds 2021'!$BS105</f>
        <v>0.24383950021169659</v>
      </c>
      <c r="O105" s="117">
        <f>'Verdeling Gemeentefonds 2021'!AF105/'Verdeling Gemeentefonds 2021'!$BS105</f>
        <v>0.59782402177872351</v>
      </c>
      <c r="P105" s="122">
        <f>'Verdeling Gemeentefonds 2021'!AK105/'Verdeling Gemeentefonds 2021'!$BS105</f>
        <v>0.1453821855445403</v>
      </c>
      <c r="Q105" s="125">
        <f>'Verdeling Gemeentefonds 2021'!AO105/'Verdeling Gemeentefonds 2021'!$BS105</f>
        <v>1.678020173462446E-2</v>
      </c>
      <c r="R105" s="121">
        <f>'Verdeling Gemeentefonds 2021'!AR105/'Verdeling Gemeentefonds 2021'!$BS105</f>
        <v>2.0008212750500628E-2</v>
      </c>
      <c r="S105" s="121">
        <f>'Verdeling Gemeentefonds 2021'!AU105/'Verdeling Gemeentefonds 2021'!$BS105</f>
        <v>7.9339930905773237E-2</v>
      </c>
      <c r="T105" s="121">
        <f>'Verdeling Gemeentefonds 2021'!AX105/'Verdeling Gemeentefonds 2021'!$BS105</f>
        <v>2.9072974305019685E-2</v>
      </c>
      <c r="U105" s="121">
        <f>'Verdeling Gemeentefonds 2021'!BA105/'Verdeling Gemeentefonds 2021'!$BS105</f>
        <v>5.1464400150316642E-2</v>
      </c>
      <c r="V105" s="119">
        <f>'Verdeling Gemeentefonds 2021'!BB105/'Verdeling Gemeentefonds 2021'!$BS105</f>
        <v>0.19666571984623468</v>
      </c>
      <c r="W105" s="112">
        <f>'Verdeling Gemeentefonds 2021'!BI105/'Verdeling Gemeentefonds 2021'!$BS105</f>
        <v>-1.9376950977181864E-4</v>
      </c>
      <c r="X105" s="120">
        <f>'Verdeling Gemeentefonds 2021'!BF105/'Verdeling Gemeentefonds 2021'!$BS105</f>
        <v>0</v>
      </c>
      <c r="Y105" s="112">
        <f>'Verdeling Gemeentefonds 2021'!BL105/'Verdeling Gemeentefonds 2021'!$BS105</f>
        <v>0</v>
      </c>
      <c r="Z105" s="120">
        <f>'Verdeling Gemeentefonds 2021'!BR105/'Verdeling Gemeentefonds 2021'!$BS105</f>
        <v>2.086810389797578E-3</v>
      </c>
      <c r="AA105" s="129">
        <f t="shared" si="1"/>
        <v>0.99999993702815693</v>
      </c>
    </row>
    <row r="106" spans="1:27" x14ac:dyDescent="0.25">
      <c r="A106" s="128" t="s">
        <v>561</v>
      </c>
      <c r="B106" s="13" t="s">
        <v>264</v>
      </c>
      <c r="C106" s="112">
        <f>'Verdeling Gemeentefonds 2021'!D106/'Verdeling Gemeentefonds 2021'!$BS106</f>
        <v>0</v>
      </c>
      <c r="D106" s="115">
        <f>'Verdeling Gemeentefonds 2021'!E106/'Verdeling Gemeentefonds 2021'!$BS106</f>
        <v>0</v>
      </c>
      <c r="E106" s="115">
        <f>'Verdeling Gemeentefonds 2021'!F106/'Verdeling Gemeentefonds 2021'!$BS106</f>
        <v>0</v>
      </c>
      <c r="F106" s="115">
        <f>'Verdeling Gemeentefonds 2021'!G106/'Verdeling Gemeentefonds 2021'!$BS106</f>
        <v>0</v>
      </c>
      <c r="G106" s="115">
        <f>'Verdeling Gemeentefonds 2021'!H106/'Verdeling Gemeentefonds 2021'!$BS106</f>
        <v>0</v>
      </c>
      <c r="H106" s="115">
        <f>'Verdeling Gemeentefonds 2021'!I106/'Verdeling Gemeentefonds 2021'!$BS106</f>
        <v>0</v>
      </c>
      <c r="I106" s="119">
        <f>'Verdeling Gemeentefonds 2021'!J106/'Verdeling Gemeentefonds 2021'!$BS106</f>
        <v>0</v>
      </c>
      <c r="J106" s="113">
        <f>'Verdeling Gemeentefonds 2021'!N106/'Verdeling Gemeentefonds 2021'!$BS106</f>
        <v>5.344936985833032E-2</v>
      </c>
      <c r="K106" s="115">
        <f>'Verdeling Gemeentefonds 2021'!S106/'Verdeling Gemeentefonds 2021'!$BS106</f>
        <v>0.10036152298208903</v>
      </c>
      <c r="L106" s="119">
        <f>'Verdeling Gemeentefonds 2021'!T106/'Verdeling Gemeentefonds 2021'!$BS106</f>
        <v>0.15381089284041935</v>
      </c>
      <c r="M106" s="112">
        <f>'Verdeling Gemeentefonds 2021'!Z106/'Verdeling Gemeentefonds 2021'!$BS106</f>
        <v>0.30099587194604183</v>
      </c>
      <c r="N106" s="115">
        <f>'Verdeling Gemeentefonds 2021'!AE106/'Verdeling Gemeentefonds 2021'!$BS106</f>
        <v>0.22526200488056225</v>
      </c>
      <c r="O106" s="117">
        <f>'Verdeling Gemeentefonds 2021'!AF106/'Verdeling Gemeentefonds 2021'!$BS106</f>
        <v>0.52625787682660408</v>
      </c>
      <c r="P106" s="122">
        <f>'Verdeling Gemeentefonds 2021'!AK106/'Verdeling Gemeentefonds 2021'!$BS106</f>
        <v>0.18864018520570969</v>
      </c>
      <c r="Q106" s="125">
        <f>'Verdeling Gemeentefonds 2021'!AO106/'Verdeling Gemeentefonds 2021'!$BS106</f>
        <v>1.5501315621697027E-2</v>
      </c>
      <c r="R106" s="121">
        <f>'Verdeling Gemeentefonds 2021'!AR106/'Verdeling Gemeentefonds 2021'!$BS106</f>
        <v>2.4351783316696074E-2</v>
      </c>
      <c r="S106" s="121">
        <f>'Verdeling Gemeentefonds 2021'!AU106/'Verdeling Gemeentefonds 2021'!$BS106</f>
        <v>5.2144445290075697E-2</v>
      </c>
      <c r="T106" s="121">
        <f>'Verdeling Gemeentefonds 2021'!AX106/'Verdeling Gemeentefonds 2021'!$BS106</f>
        <v>2.6364185309449839E-2</v>
      </c>
      <c r="U106" s="121">
        <f>'Verdeling Gemeentefonds 2021'!BA106/'Verdeling Gemeentefonds 2021'!$BS106</f>
        <v>1.1019432645738503E-2</v>
      </c>
      <c r="V106" s="119">
        <f>'Verdeling Gemeentefonds 2021'!BB106/'Verdeling Gemeentefonds 2021'!$BS106</f>
        <v>0.12938116218365714</v>
      </c>
      <c r="W106" s="112">
        <f>'Verdeling Gemeentefonds 2021'!BI106/'Verdeling Gemeentefonds 2021'!$BS106</f>
        <v>-1.7697070010721489E-4</v>
      </c>
      <c r="X106" s="120">
        <f>'Verdeling Gemeentefonds 2021'!BF106/'Verdeling Gemeentefonds 2021'!$BS106</f>
        <v>0</v>
      </c>
      <c r="Y106" s="112">
        <f>'Verdeling Gemeentefonds 2021'!BL106/'Verdeling Gemeentefonds 2021'!$BS106</f>
        <v>0</v>
      </c>
      <c r="Z106" s="120">
        <f>'Verdeling Gemeentefonds 2021'!BR106/'Verdeling Gemeentefonds 2021'!$BS106</f>
        <v>2.0868104310311948E-3</v>
      </c>
      <c r="AA106" s="129">
        <f t="shared" si="1"/>
        <v>0.99999995678731424</v>
      </c>
    </row>
    <row r="107" spans="1:27" x14ac:dyDescent="0.25">
      <c r="A107" s="128" t="s">
        <v>377</v>
      </c>
      <c r="B107" s="13" t="s">
        <v>78</v>
      </c>
      <c r="C107" s="112">
        <f>'Verdeling Gemeentefonds 2021'!D107/'Verdeling Gemeentefonds 2021'!$BS107</f>
        <v>0</v>
      </c>
      <c r="D107" s="115">
        <f>'Verdeling Gemeentefonds 2021'!E107/'Verdeling Gemeentefonds 2021'!$BS107</f>
        <v>0</v>
      </c>
      <c r="E107" s="115">
        <f>'Verdeling Gemeentefonds 2021'!F107/'Verdeling Gemeentefonds 2021'!$BS107</f>
        <v>0</v>
      </c>
      <c r="F107" s="115">
        <f>'Verdeling Gemeentefonds 2021'!G107/'Verdeling Gemeentefonds 2021'!$BS107</f>
        <v>0</v>
      </c>
      <c r="G107" s="115">
        <f>'Verdeling Gemeentefonds 2021'!H107/'Verdeling Gemeentefonds 2021'!$BS107</f>
        <v>0</v>
      </c>
      <c r="H107" s="115">
        <f>'Verdeling Gemeentefonds 2021'!I107/'Verdeling Gemeentefonds 2021'!$BS107</f>
        <v>0</v>
      </c>
      <c r="I107" s="119">
        <f>'Verdeling Gemeentefonds 2021'!J107/'Verdeling Gemeentefonds 2021'!$BS107</f>
        <v>0</v>
      </c>
      <c r="J107" s="113">
        <f>'Verdeling Gemeentefonds 2021'!N107/'Verdeling Gemeentefonds 2021'!$BS107</f>
        <v>4.0234553812853013E-2</v>
      </c>
      <c r="K107" s="115">
        <f>'Verdeling Gemeentefonds 2021'!S107/'Verdeling Gemeentefonds 2021'!$BS107</f>
        <v>1.4770929928939523E-2</v>
      </c>
      <c r="L107" s="119">
        <f>'Verdeling Gemeentefonds 2021'!T107/'Verdeling Gemeentefonds 2021'!$BS107</f>
        <v>5.5005483741792538E-2</v>
      </c>
      <c r="M107" s="112">
        <f>'Verdeling Gemeentefonds 2021'!Z107/'Verdeling Gemeentefonds 2021'!$BS107</f>
        <v>0.25371067808895503</v>
      </c>
      <c r="N107" s="115">
        <f>'Verdeling Gemeentefonds 2021'!AE107/'Verdeling Gemeentefonds 2021'!$BS107</f>
        <v>0.19966634074566961</v>
      </c>
      <c r="O107" s="117">
        <f>'Verdeling Gemeentefonds 2021'!AF107/'Verdeling Gemeentefonds 2021'!$BS107</f>
        <v>0.45337701883462467</v>
      </c>
      <c r="P107" s="122">
        <f>'Verdeling Gemeentefonds 2021'!AK107/'Verdeling Gemeentefonds 2021'!$BS107</f>
        <v>0.40386484457822031</v>
      </c>
      <c r="Q107" s="125">
        <f>'Verdeling Gemeentefonds 2021'!AO107/'Verdeling Gemeentefonds 2021'!$BS107</f>
        <v>9.4768449773828881E-3</v>
      </c>
      <c r="R107" s="121">
        <f>'Verdeling Gemeentefonds 2021'!AR107/'Verdeling Gemeentefonds 2021'!$BS107</f>
        <v>5.6163684811321272E-3</v>
      </c>
      <c r="S107" s="121">
        <f>'Verdeling Gemeentefonds 2021'!AU107/'Verdeling Gemeentefonds 2021'!$BS107</f>
        <v>3.0090553760422148E-2</v>
      </c>
      <c r="T107" s="121">
        <f>'Verdeling Gemeentefonds 2021'!AX107/'Verdeling Gemeentefonds 2021'!$BS107</f>
        <v>3.1044152615972025E-2</v>
      </c>
      <c r="U107" s="121">
        <f>'Verdeling Gemeentefonds 2021'!BA107/'Verdeling Gemeentefonds 2021'!$BS107</f>
        <v>9.6308130569159305E-3</v>
      </c>
      <c r="V107" s="119">
        <f>'Verdeling Gemeentefonds 2021'!BB107/'Verdeling Gemeentefonds 2021'!$BS107</f>
        <v>8.5858732891825121E-2</v>
      </c>
      <c r="W107" s="112">
        <f>'Verdeling Gemeentefonds 2021'!BI107/'Verdeling Gemeentefonds 2021'!$BS107</f>
        <v>-1.9317686645825888E-4</v>
      </c>
      <c r="X107" s="120">
        <f>'Verdeling Gemeentefonds 2021'!BF107/'Verdeling Gemeentefonds 2021'!$BS107</f>
        <v>0</v>
      </c>
      <c r="Y107" s="112">
        <f>'Verdeling Gemeentefonds 2021'!BL107/'Verdeling Gemeentefonds 2021'!$BS107</f>
        <v>0</v>
      </c>
      <c r="Z107" s="120">
        <f>'Verdeling Gemeentefonds 2021'!BR107/'Verdeling Gemeentefonds 2021'!$BS107</f>
        <v>2.086809922507185E-3</v>
      </c>
      <c r="AA107" s="129">
        <f t="shared" si="1"/>
        <v>0.99999971310251157</v>
      </c>
    </row>
    <row r="108" spans="1:27" x14ac:dyDescent="0.25">
      <c r="A108" s="128" t="s">
        <v>351</v>
      </c>
      <c r="B108" s="13" t="s">
        <v>52</v>
      </c>
      <c r="C108" s="112">
        <f>'Verdeling Gemeentefonds 2021'!D108/'Verdeling Gemeentefonds 2021'!$BS108</f>
        <v>0</v>
      </c>
      <c r="D108" s="115">
        <f>'Verdeling Gemeentefonds 2021'!E108/'Verdeling Gemeentefonds 2021'!$BS108</f>
        <v>0</v>
      </c>
      <c r="E108" s="115">
        <f>'Verdeling Gemeentefonds 2021'!F108/'Verdeling Gemeentefonds 2021'!$BS108</f>
        <v>0</v>
      </c>
      <c r="F108" s="115">
        <f>'Verdeling Gemeentefonds 2021'!G108/'Verdeling Gemeentefonds 2021'!$BS108</f>
        <v>0</v>
      </c>
      <c r="G108" s="115">
        <f>'Verdeling Gemeentefonds 2021'!H108/'Verdeling Gemeentefonds 2021'!$BS108</f>
        <v>0</v>
      </c>
      <c r="H108" s="115">
        <f>'Verdeling Gemeentefonds 2021'!I108/'Verdeling Gemeentefonds 2021'!$BS108</f>
        <v>0</v>
      </c>
      <c r="I108" s="119">
        <f>'Verdeling Gemeentefonds 2021'!J108/'Verdeling Gemeentefonds 2021'!$BS108</f>
        <v>0</v>
      </c>
      <c r="J108" s="113">
        <f>'Verdeling Gemeentefonds 2021'!N108/'Verdeling Gemeentefonds 2021'!$BS108</f>
        <v>3.5941553913579782E-2</v>
      </c>
      <c r="K108" s="115">
        <f>'Verdeling Gemeentefonds 2021'!S108/'Verdeling Gemeentefonds 2021'!$BS108</f>
        <v>2.2971133115069564E-3</v>
      </c>
      <c r="L108" s="119">
        <f>'Verdeling Gemeentefonds 2021'!T108/'Verdeling Gemeentefonds 2021'!$BS108</f>
        <v>3.8238667225086738E-2</v>
      </c>
      <c r="M108" s="112">
        <f>'Verdeling Gemeentefonds 2021'!Z108/'Verdeling Gemeentefonds 2021'!$BS108</f>
        <v>0.34589735756560325</v>
      </c>
      <c r="N108" s="115">
        <f>'Verdeling Gemeentefonds 2021'!AE108/'Verdeling Gemeentefonds 2021'!$BS108</f>
        <v>0.25711600541557483</v>
      </c>
      <c r="O108" s="117">
        <f>'Verdeling Gemeentefonds 2021'!AF108/'Verdeling Gemeentefonds 2021'!$BS108</f>
        <v>0.60301336298117802</v>
      </c>
      <c r="P108" s="122">
        <f>'Verdeling Gemeentefonds 2021'!AK108/'Verdeling Gemeentefonds 2021'!$BS108</f>
        <v>0.20037430536621648</v>
      </c>
      <c r="Q108" s="125">
        <f>'Verdeling Gemeentefonds 2021'!AO108/'Verdeling Gemeentefonds 2021'!$BS108</f>
        <v>1.6276802252131319E-2</v>
      </c>
      <c r="R108" s="121">
        <f>'Verdeling Gemeentefonds 2021'!AR108/'Verdeling Gemeentefonds 2021'!$BS108</f>
        <v>1.8322415873715758E-2</v>
      </c>
      <c r="S108" s="121">
        <f>'Verdeling Gemeentefonds 2021'!AU108/'Verdeling Gemeentefonds 2021'!$BS108</f>
        <v>6.5825543749600327E-2</v>
      </c>
      <c r="T108" s="121">
        <f>'Verdeling Gemeentefonds 2021'!AX108/'Verdeling Gemeentefonds 2021'!$BS108</f>
        <v>4.3205818054777703E-2</v>
      </c>
      <c r="U108" s="121">
        <f>'Verdeling Gemeentefonds 2021'!BA108/'Verdeling Gemeentefonds 2021'!$BS108</f>
        <v>1.2829358164678192E-2</v>
      </c>
      <c r="V108" s="119">
        <f>'Verdeling Gemeentefonds 2021'!BB108/'Verdeling Gemeentefonds 2021'!$BS108</f>
        <v>0.15645993809490333</v>
      </c>
      <c r="W108" s="112">
        <f>'Verdeling Gemeentefonds 2021'!BI108/'Verdeling Gemeentefonds 2021'!$BS108</f>
        <v>-1.7306044738660622E-4</v>
      </c>
      <c r="X108" s="120">
        <f>'Verdeling Gemeentefonds 2021'!BF108/'Verdeling Gemeentefonds 2021'!$BS108</f>
        <v>0</v>
      </c>
      <c r="Y108" s="112">
        <f>'Verdeling Gemeentefonds 2021'!BL108/'Verdeling Gemeentefonds 2021'!$BS108</f>
        <v>0</v>
      </c>
      <c r="Z108" s="120">
        <f>'Verdeling Gemeentefonds 2021'!BR108/'Verdeling Gemeentefonds 2021'!$BS108</f>
        <v>2.0868105708548843E-3</v>
      </c>
      <c r="AA108" s="129">
        <f t="shared" si="1"/>
        <v>1.0000000237908528</v>
      </c>
    </row>
    <row r="109" spans="1:27" x14ac:dyDescent="0.25">
      <c r="A109" s="128" t="s">
        <v>585</v>
      </c>
      <c r="B109" s="13" t="s">
        <v>288</v>
      </c>
      <c r="C109" s="112">
        <f>'Verdeling Gemeentefonds 2021'!D109/'Verdeling Gemeentefonds 2021'!$BS109</f>
        <v>0</v>
      </c>
      <c r="D109" s="115">
        <f>'Verdeling Gemeentefonds 2021'!E109/'Verdeling Gemeentefonds 2021'!$BS109</f>
        <v>0</v>
      </c>
      <c r="E109" s="115">
        <f>'Verdeling Gemeentefonds 2021'!F109/'Verdeling Gemeentefonds 2021'!$BS109</f>
        <v>0</v>
      </c>
      <c r="F109" s="115">
        <f>'Verdeling Gemeentefonds 2021'!G109/'Verdeling Gemeentefonds 2021'!$BS109</f>
        <v>0</v>
      </c>
      <c r="G109" s="115">
        <f>'Verdeling Gemeentefonds 2021'!H109/'Verdeling Gemeentefonds 2021'!$BS109</f>
        <v>0</v>
      </c>
      <c r="H109" s="115">
        <f>'Verdeling Gemeentefonds 2021'!I109/'Verdeling Gemeentefonds 2021'!$BS109</f>
        <v>0</v>
      </c>
      <c r="I109" s="119">
        <f>'Verdeling Gemeentefonds 2021'!J109/'Verdeling Gemeentefonds 2021'!$BS109</f>
        <v>0</v>
      </c>
      <c r="J109" s="113">
        <f>'Verdeling Gemeentefonds 2021'!N109/'Verdeling Gemeentefonds 2021'!$BS109</f>
        <v>2.8930068813556069E-2</v>
      </c>
      <c r="K109" s="115">
        <f>'Verdeling Gemeentefonds 2021'!S109/'Verdeling Gemeentefonds 2021'!$BS109</f>
        <v>0</v>
      </c>
      <c r="L109" s="119">
        <f>'Verdeling Gemeentefonds 2021'!T109/'Verdeling Gemeentefonds 2021'!$BS109</f>
        <v>2.8930068813556069E-2</v>
      </c>
      <c r="M109" s="112">
        <f>'Verdeling Gemeentefonds 2021'!Z109/'Verdeling Gemeentefonds 2021'!$BS109</f>
        <v>0.18523820405054112</v>
      </c>
      <c r="N109" s="115">
        <f>'Verdeling Gemeentefonds 2021'!AE109/'Verdeling Gemeentefonds 2021'!$BS109</f>
        <v>0.10685517511931963</v>
      </c>
      <c r="O109" s="117">
        <f>'Verdeling Gemeentefonds 2021'!AF109/'Verdeling Gemeentefonds 2021'!$BS109</f>
        <v>0.29209337916986078</v>
      </c>
      <c r="P109" s="122">
        <f>'Verdeling Gemeentefonds 2021'!AK109/'Verdeling Gemeentefonds 2021'!$BS109</f>
        <v>0.59979955467155899</v>
      </c>
      <c r="Q109" s="125">
        <f>'Verdeling Gemeentefonds 2021'!AO109/'Verdeling Gemeentefonds 2021'!$BS109</f>
        <v>1.3369715682373471E-2</v>
      </c>
      <c r="R109" s="121">
        <f>'Verdeling Gemeentefonds 2021'!AR109/'Verdeling Gemeentefonds 2021'!$BS109</f>
        <v>0</v>
      </c>
      <c r="S109" s="121">
        <f>'Verdeling Gemeentefonds 2021'!AU109/'Verdeling Gemeentefonds 2021'!$BS109</f>
        <v>9.6132528838202176E-3</v>
      </c>
      <c r="T109" s="121">
        <f>'Verdeling Gemeentefonds 2021'!AX109/'Verdeling Gemeentefonds 2021'!$BS109</f>
        <v>2.3740499877079172E-3</v>
      </c>
      <c r="U109" s="121">
        <f>'Verdeling Gemeentefonds 2021'!BA109/'Verdeling Gemeentefonds 2021'!$BS109</f>
        <v>5.1964196707233422E-2</v>
      </c>
      <c r="V109" s="119">
        <f>'Verdeling Gemeentefonds 2021'!BB109/'Verdeling Gemeentefonds 2021'!$BS109</f>
        <v>7.7321215261135029E-2</v>
      </c>
      <c r="W109" s="112">
        <f>'Verdeling Gemeentefonds 2021'!BI109/'Verdeling Gemeentefonds 2021'!$BS109</f>
        <v>-2.3672597938619462E-4</v>
      </c>
      <c r="X109" s="120">
        <f>'Verdeling Gemeentefonds 2021'!BF109/'Verdeling Gemeentefonds 2021'!$BS109</f>
        <v>0</v>
      </c>
      <c r="Y109" s="112">
        <f>'Verdeling Gemeentefonds 2021'!BL109/'Verdeling Gemeentefonds 2021'!$BS109</f>
        <v>0</v>
      </c>
      <c r="Z109" s="120">
        <f>'Verdeling Gemeentefonds 2021'!BR109/'Verdeling Gemeentefonds 2021'!$BS109</f>
        <v>2.0867986066537341E-3</v>
      </c>
      <c r="AA109" s="129">
        <f t="shared" si="1"/>
        <v>0.99999429054337841</v>
      </c>
    </row>
    <row r="110" spans="1:27" x14ac:dyDescent="0.25">
      <c r="A110" s="128" t="s">
        <v>502</v>
      </c>
      <c r="B110" s="13" t="s">
        <v>203</v>
      </c>
      <c r="C110" s="112">
        <f>'Verdeling Gemeentefonds 2021'!D110/'Verdeling Gemeentefonds 2021'!$BS110</f>
        <v>0</v>
      </c>
      <c r="D110" s="115">
        <f>'Verdeling Gemeentefonds 2021'!E110/'Verdeling Gemeentefonds 2021'!$BS110</f>
        <v>0</v>
      </c>
      <c r="E110" s="115">
        <f>'Verdeling Gemeentefonds 2021'!F110/'Verdeling Gemeentefonds 2021'!$BS110</f>
        <v>0</v>
      </c>
      <c r="F110" s="115">
        <f>'Verdeling Gemeentefonds 2021'!G110/'Verdeling Gemeentefonds 2021'!$BS110</f>
        <v>0</v>
      </c>
      <c r="G110" s="115">
        <f>'Verdeling Gemeentefonds 2021'!H110/'Verdeling Gemeentefonds 2021'!$BS110</f>
        <v>0</v>
      </c>
      <c r="H110" s="115">
        <f>'Verdeling Gemeentefonds 2021'!I110/'Verdeling Gemeentefonds 2021'!$BS110</f>
        <v>0</v>
      </c>
      <c r="I110" s="119">
        <f>'Verdeling Gemeentefonds 2021'!J110/'Verdeling Gemeentefonds 2021'!$BS110</f>
        <v>0</v>
      </c>
      <c r="J110" s="113">
        <f>'Verdeling Gemeentefonds 2021'!N110/'Verdeling Gemeentefonds 2021'!$BS110</f>
        <v>3.5004372636106978E-2</v>
      </c>
      <c r="K110" s="115">
        <f>'Verdeling Gemeentefonds 2021'!S110/'Verdeling Gemeentefonds 2021'!$BS110</f>
        <v>4.6537144537235786E-2</v>
      </c>
      <c r="L110" s="119">
        <f>'Verdeling Gemeentefonds 2021'!T110/'Verdeling Gemeentefonds 2021'!$BS110</f>
        <v>8.1541517173342751E-2</v>
      </c>
      <c r="M110" s="112">
        <f>'Verdeling Gemeentefonds 2021'!Z110/'Verdeling Gemeentefonds 2021'!$BS110</f>
        <v>0.31169421446904999</v>
      </c>
      <c r="N110" s="115">
        <f>'Verdeling Gemeentefonds 2021'!AE110/'Verdeling Gemeentefonds 2021'!$BS110</f>
        <v>0.29777581652174157</v>
      </c>
      <c r="O110" s="117">
        <f>'Verdeling Gemeentefonds 2021'!AF110/'Verdeling Gemeentefonds 2021'!$BS110</f>
        <v>0.60947003099079156</v>
      </c>
      <c r="P110" s="122">
        <f>'Verdeling Gemeentefonds 2021'!AK110/'Verdeling Gemeentefonds 2021'!$BS110</f>
        <v>0.1615495037575628</v>
      </c>
      <c r="Q110" s="125">
        <f>'Verdeling Gemeentefonds 2021'!AO110/'Verdeling Gemeentefonds 2021'!$BS110</f>
        <v>1.5109713891303502E-2</v>
      </c>
      <c r="R110" s="121">
        <f>'Verdeling Gemeentefonds 2021'!AR110/'Verdeling Gemeentefonds 2021'!$BS110</f>
        <v>2.1457988175516189E-2</v>
      </c>
      <c r="S110" s="121">
        <f>'Verdeling Gemeentefonds 2021'!AU110/'Verdeling Gemeentefonds 2021'!$BS110</f>
        <v>4.7082482777618312E-2</v>
      </c>
      <c r="T110" s="121">
        <f>'Verdeling Gemeentefonds 2021'!AX110/'Verdeling Gemeentefonds 2021'!$BS110</f>
        <v>2.5736156254350658E-2</v>
      </c>
      <c r="U110" s="121">
        <f>'Verdeling Gemeentefonds 2021'!BA110/'Verdeling Gemeentefonds 2021'!$BS110</f>
        <v>3.6138574992449823E-2</v>
      </c>
      <c r="V110" s="119">
        <f>'Verdeling Gemeentefonds 2021'!BB110/'Verdeling Gemeentefonds 2021'!$BS110</f>
        <v>0.14552491609123849</v>
      </c>
      <c r="W110" s="112">
        <f>'Verdeling Gemeentefonds 2021'!BI110/'Verdeling Gemeentefonds 2021'!$BS110</f>
        <v>-1.7287171602235722E-4</v>
      </c>
      <c r="X110" s="120">
        <f>'Verdeling Gemeentefonds 2021'!BF110/'Verdeling Gemeentefonds 2021'!$BS110</f>
        <v>0</v>
      </c>
      <c r="Y110" s="112">
        <f>'Verdeling Gemeentefonds 2021'!BL110/'Verdeling Gemeentefonds 2021'!$BS110</f>
        <v>0</v>
      </c>
      <c r="Z110" s="120">
        <f>'Verdeling Gemeentefonds 2021'!BR110/'Verdeling Gemeentefonds 2021'!$BS110</f>
        <v>2.0868103263483222E-3</v>
      </c>
      <c r="AA110" s="129">
        <f t="shared" si="1"/>
        <v>0.99999990662326166</v>
      </c>
    </row>
    <row r="111" spans="1:27" x14ac:dyDescent="0.25">
      <c r="A111" s="128" t="s">
        <v>570</v>
      </c>
      <c r="B111" s="13" t="s">
        <v>273</v>
      </c>
      <c r="C111" s="112">
        <f>'Verdeling Gemeentefonds 2021'!D111/'Verdeling Gemeentefonds 2021'!$BS111</f>
        <v>0</v>
      </c>
      <c r="D111" s="115">
        <f>'Verdeling Gemeentefonds 2021'!E111/'Verdeling Gemeentefonds 2021'!$BS111</f>
        <v>0</v>
      </c>
      <c r="E111" s="115">
        <f>'Verdeling Gemeentefonds 2021'!F111/'Verdeling Gemeentefonds 2021'!$BS111</f>
        <v>0</v>
      </c>
      <c r="F111" s="115">
        <f>'Verdeling Gemeentefonds 2021'!G111/'Verdeling Gemeentefonds 2021'!$BS111</f>
        <v>0</v>
      </c>
      <c r="G111" s="115">
        <f>'Verdeling Gemeentefonds 2021'!H111/'Verdeling Gemeentefonds 2021'!$BS111</f>
        <v>0</v>
      </c>
      <c r="H111" s="115">
        <f>'Verdeling Gemeentefonds 2021'!I111/'Verdeling Gemeentefonds 2021'!$BS111</f>
        <v>0</v>
      </c>
      <c r="I111" s="119">
        <f>'Verdeling Gemeentefonds 2021'!J111/'Verdeling Gemeentefonds 2021'!$BS111</f>
        <v>0</v>
      </c>
      <c r="J111" s="113">
        <f>'Verdeling Gemeentefonds 2021'!N111/'Verdeling Gemeentefonds 2021'!$BS111</f>
        <v>5.8420920587613424E-2</v>
      </c>
      <c r="K111" s="115">
        <f>'Verdeling Gemeentefonds 2021'!S111/'Verdeling Gemeentefonds 2021'!$BS111</f>
        <v>6.1683843130878782E-2</v>
      </c>
      <c r="L111" s="119">
        <f>'Verdeling Gemeentefonds 2021'!T111/'Verdeling Gemeentefonds 2021'!$BS111</f>
        <v>0.12010476371849221</v>
      </c>
      <c r="M111" s="112">
        <f>'Verdeling Gemeentefonds 2021'!Z111/'Verdeling Gemeentefonds 2021'!$BS111</f>
        <v>0.38142946126595989</v>
      </c>
      <c r="N111" s="115">
        <f>'Verdeling Gemeentefonds 2021'!AE111/'Verdeling Gemeentefonds 2021'!$BS111</f>
        <v>0.21426324408681552</v>
      </c>
      <c r="O111" s="117">
        <f>'Verdeling Gemeentefonds 2021'!AF111/'Verdeling Gemeentefonds 2021'!$BS111</f>
        <v>0.59569270535277541</v>
      </c>
      <c r="P111" s="122">
        <f>'Verdeling Gemeentefonds 2021'!AK111/'Verdeling Gemeentefonds 2021'!$BS111</f>
        <v>6.4023336114939905E-2</v>
      </c>
      <c r="Q111" s="125">
        <f>'Verdeling Gemeentefonds 2021'!AO111/'Verdeling Gemeentefonds 2021'!$BS111</f>
        <v>1.8251973861915481E-2</v>
      </c>
      <c r="R111" s="121">
        <f>'Verdeling Gemeentefonds 2021'!AR111/'Verdeling Gemeentefonds 2021'!$BS111</f>
        <v>7.2011152843329609E-2</v>
      </c>
      <c r="S111" s="121">
        <f>'Verdeling Gemeentefonds 2021'!AU111/'Verdeling Gemeentefonds 2021'!$BS111</f>
        <v>6.5084731762174247E-2</v>
      </c>
      <c r="T111" s="121">
        <f>'Verdeling Gemeentefonds 2021'!AX111/'Verdeling Gemeentefonds 2021'!$BS111</f>
        <v>4.2212837219880485E-2</v>
      </c>
      <c r="U111" s="121">
        <f>'Verdeling Gemeentefonds 2021'!BA111/'Verdeling Gemeentefonds 2021'!$BS111</f>
        <v>2.0682888217848309E-2</v>
      </c>
      <c r="V111" s="119">
        <f>'Verdeling Gemeentefonds 2021'!BB111/'Verdeling Gemeentefonds 2021'!$BS111</f>
        <v>0.21824358390514814</v>
      </c>
      <c r="W111" s="112">
        <f>'Verdeling Gemeentefonds 2021'!BI111/'Verdeling Gemeentefonds 2021'!$BS111</f>
        <v>-1.511927084146607E-4</v>
      </c>
      <c r="X111" s="120">
        <f>'Verdeling Gemeentefonds 2021'!BF111/'Verdeling Gemeentefonds 2021'!$BS111</f>
        <v>0</v>
      </c>
      <c r="Y111" s="112">
        <f>'Verdeling Gemeentefonds 2021'!BL111/'Verdeling Gemeentefonds 2021'!$BS111</f>
        <v>0</v>
      </c>
      <c r="Z111" s="120">
        <f>'Verdeling Gemeentefonds 2021'!BR111/'Verdeling Gemeentefonds 2021'!$BS111</f>
        <v>2.0868105356456621E-3</v>
      </c>
      <c r="AA111" s="129">
        <f t="shared" si="1"/>
        <v>1.0000000069185866</v>
      </c>
    </row>
    <row r="112" spans="1:27" x14ac:dyDescent="0.25">
      <c r="A112" s="128" t="s">
        <v>454</v>
      </c>
      <c r="B112" s="13" t="s">
        <v>155</v>
      </c>
      <c r="C112" s="112">
        <f>'Verdeling Gemeentefonds 2021'!D112/'Verdeling Gemeentefonds 2021'!$BS112</f>
        <v>0</v>
      </c>
      <c r="D112" s="115">
        <f>'Verdeling Gemeentefonds 2021'!E112/'Verdeling Gemeentefonds 2021'!$BS112</f>
        <v>0</v>
      </c>
      <c r="E112" s="115">
        <f>'Verdeling Gemeentefonds 2021'!F112/'Verdeling Gemeentefonds 2021'!$BS112</f>
        <v>0</v>
      </c>
      <c r="F112" s="115">
        <f>'Verdeling Gemeentefonds 2021'!G112/'Verdeling Gemeentefonds 2021'!$BS112</f>
        <v>0</v>
      </c>
      <c r="G112" s="115">
        <f>'Verdeling Gemeentefonds 2021'!H112/'Verdeling Gemeentefonds 2021'!$BS112</f>
        <v>0</v>
      </c>
      <c r="H112" s="115">
        <f>'Verdeling Gemeentefonds 2021'!I112/'Verdeling Gemeentefonds 2021'!$BS112</f>
        <v>0</v>
      </c>
      <c r="I112" s="119">
        <f>'Verdeling Gemeentefonds 2021'!J112/'Verdeling Gemeentefonds 2021'!$BS112</f>
        <v>0</v>
      </c>
      <c r="J112" s="113">
        <f>'Verdeling Gemeentefonds 2021'!N112/'Verdeling Gemeentefonds 2021'!$BS112</f>
        <v>3.5673769828709546E-2</v>
      </c>
      <c r="K112" s="115">
        <f>'Verdeling Gemeentefonds 2021'!S112/'Verdeling Gemeentefonds 2021'!$BS112</f>
        <v>1.5131545833868092E-3</v>
      </c>
      <c r="L112" s="119">
        <f>'Verdeling Gemeentefonds 2021'!T112/'Verdeling Gemeentefonds 2021'!$BS112</f>
        <v>3.718692441209636E-2</v>
      </c>
      <c r="M112" s="112">
        <f>'Verdeling Gemeentefonds 2021'!Z112/'Verdeling Gemeentefonds 2021'!$BS112</f>
        <v>0.27852239173163484</v>
      </c>
      <c r="N112" s="115">
        <f>'Verdeling Gemeentefonds 2021'!AE112/'Verdeling Gemeentefonds 2021'!$BS112</f>
        <v>0.1448601532130776</v>
      </c>
      <c r="O112" s="117">
        <f>'Verdeling Gemeentefonds 2021'!AF112/'Verdeling Gemeentefonds 2021'!$BS112</f>
        <v>0.42338254494471239</v>
      </c>
      <c r="P112" s="122">
        <f>'Verdeling Gemeentefonds 2021'!AK112/'Verdeling Gemeentefonds 2021'!$BS112</f>
        <v>0.45497703620234931</v>
      </c>
      <c r="Q112" s="125">
        <f>'Verdeling Gemeentefonds 2021'!AO112/'Verdeling Gemeentefonds 2021'!$BS112</f>
        <v>1.1736971675498942E-2</v>
      </c>
      <c r="R112" s="121">
        <f>'Verdeling Gemeentefonds 2021'!AR112/'Verdeling Gemeentefonds 2021'!$BS112</f>
        <v>2.4175038650664605E-2</v>
      </c>
      <c r="S112" s="121">
        <f>'Verdeling Gemeentefonds 2021'!AU112/'Verdeling Gemeentefonds 2021'!$BS112</f>
        <v>3.6504603703304966E-2</v>
      </c>
      <c r="T112" s="121">
        <f>'Verdeling Gemeentefonds 2021'!AX112/'Verdeling Gemeentefonds 2021'!$BS112</f>
        <v>5.7322453597108067E-3</v>
      </c>
      <c r="U112" s="121">
        <f>'Verdeling Gemeentefonds 2021'!BA112/'Verdeling Gemeentefonds 2021'!$BS112</f>
        <v>4.4218424043067465E-3</v>
      </c>
      <c r="V112" s="119">
        <f>'Verdeling Gemeentefonds 2021'!BB112/'Verdeling Gemeentefonds 2021'!$BS112</f>
        <v>8.2570701793486065E-2</v>
      </c>
      <c r="W112" s="112">
        <f>'Verdeling Gemeentefonds 2021'!BI112/'Verdeling Gemeentefonds 2021'!$BS112</f>
        <v>-2.041455533034569E-4</v>
      </c>
      <c r="X112" s="120">
        <f>'Verdeling Gemeentefonds 2021'!BF112/'Verdeling Gemeentefonds 2021'!$BS112</f>
        <v>0</v>
      </c>
      <c r="Y112" s="112">
        <f>'Verdeling Gemeentefonds 2021'!BL112/'Verdeling Gemeentefonds 2021'!$BS112</f>
        <v>0</v>
      </c>
      <c r="Z112" s="120">
        <f>'Verdeling Gemeentefonds 2021'!BR112/'Verdeling Gemeentefonds 2021'!$BS112</f>
        <v>2.0868102542078819E-3</v>
      </c>
      <c r="AA112" s="129">
        <f t="shared" si="1"/>
        <v>0.99999987205354857</v>
      </c>
    </row>
    <row r="113" spans="1:27" x14ac:dyDescent="0.25">
      <c r="A113" s="128" t="s">
        <v>415</v>
      </c>
      <c r="B113" s="13" t="s">
        <v>116</v>
      </c>
      <c r="C113" s="112">
        <f>'Verdeling Gemeentefonds 2021'!D113/'Verdeling Gemeentefonds 2021'!$BS113</f>
        <v>0</v>
      </c>
      <c r="D113" s="115">
        <f>'Verdeling Gemeentefonds 2021'!E113/'Verdeling Gemeentefonds 2021'!$BS113</f>
        <v>0</v>
      </c>
      <c r="E113" s="115">
        <f>'Verdeling Gemeentefonds 2021'!F113/'Verdeling Gemeentefonds 2021'!$BS113</f>
        <v>0</v>
      </c>
      <c r="F113" s="115">
        <f>'Verdeling Gemeentefonds 2021'!G113/'Verdeling Gemeentefonds 2021'!$BS113</f>
        <v>0</v>
      </c>
      <c r="G113" s="115">
        <f>'Verdeling Gemeentefonds 2021'!H113/'Verdeling Gemeentefonds 2021'!$BS113</f>
        <v>0</v>
      </c>
      <c r="H113" s="115">
        <f>'Verdeling Gemeentefonds 2021'!I113/'Verdeling Gemeentefonds 2021'!$BS113</f>
        <v>0</v>
      </c>
      <c r="I113" s="119">
        <f>'Verdeling Gemeentefonds 2021'!J113/'Verdeling Gemeentefonds 2021'!$BS113</f>
        <v>0</v>
      </c>
      <c r="J113" s="113">
        <f>'Verdeling Gemeentefonds 2021'!N113/'Verdeling Gemeentefonds 2021'!$BS113</f>
        <v>4.4601935648506327E-2</v>
      </c>
      <c r="K113" s="115">
        <f>'Verdeling Gemeentefonds 2021'!S113/'Verdeling Gemeentefonds 2021'!$BS113</f>
        <v>5.3245653354389466E-2</v>
      </c>
      <c r="L113" s="119">
        <f>'Verdeling Gemeentefonds 2021'!T113/'Verdeling Gemeentefonds 2021'!$BS113</f>
        <v>9.7847589002895793E-2</v>
      </c>
      <c r="M113" s="112">
        <f>'Verdeling Gemeentefonds 2021'!Z113/'Verdeling Gemeentefonds 2021'!$BS113</f>
        <v>0.24281796753607576</v>
      </c>
      <c r="N113" s="115">
        <f>'Verdeling Gemeentefonds 2021'!AE113/'Verdeling Gemeentefonds 2021'!$BS113</f>
        <v>0.22965669162526869</v>
      </c>
      <c r="O113" s="117">
        <f>'Verdeling Gemeentefonds 2021'!AF113/'Verdeling Gemeentefonds 2021'!$BS113</f>
        <v>0.47247465916134446</v>
      </c>
      <c r="P113" s="122">
        <f>'Verdeling Gemeentefonds 2021'!AK113/'Verdeling Gemeentefonds 2021'!$BS113</f>
        <v>0.29706890948237707</v>
      </c>
      <c r="Q113" s="125">
        <f>'Verdeling Gemeentefonds 2021'!AO113/'Verdeling Gemeentefonds 2021'!$BS113</f>
        <v>9.9253788325634404E-3</v>
      </c>
      <c r="R113" s="121">
        <f>'Verdeling Gemeentefonds 2021'!AR113/'Verdeling Gemeentefonds 2021'!$BS113</f>
        <v>2.8018545825319489E-2</v>
      </c>
      <c r="S113" s="121">
        <f>'Verdeling Gemeentefonds 2021'!AU113/'Verdeling Gemeentefonds 2021'!$BS113</f>
        <v>4.7009273880292649E-2</v>
      </c>
      <c r="T113" s="121">
        <f>'Verdeling Gemeentefonds 2021'!AX113/'Verdeling Gemeentefonds 2021'!$BS113</f>
        <v>4.0437156491325267E-2</v>
      </c>
      <c r="U113" s="121">
        <f>'Verdeling Gemeentefonds 2021'!BA113/'Verdeling Gemeentefonds 2021'!$BS113</f>
        <v>5.3383917596654448E-3</v>
      </c>
      <c r="V113" s="119">
        <f>'Verdeling Gemeentefonds 2021'!BB113/'Verdeling Gemeentefonds 2021'!$BS113</f>
        <v>0.13072874678916629</v>
      </c>
      <c r="W113" s="112">
        <f>'Verdeling Gemeentefonds 2021'!BI113/'Verdeling Gemeentefonds 2021'!$BS113</f>
        <v>-2.0656068116159249E-4</v>
      </c>
      <c r="X113" s="120">
        <f>'Verdeling Gemeentefonds 2021'!BF113/'Verdeling Gemeentefonds 2021'!$BS113</f>
        <v>0</v>
      </c>
      <c r="Y113" s="112">
        <f>'Verdeling Gemeentefonds 2021'!BL113/'Verdeling Gemeentefonds 2021'!$BS113</f>
        <v>0</v>
      </c>
      <c r="Z113" s="120">
        <f>'Verdeling Gemeentefonds 2021'!BR113/'Verdeling Gemeentefonds 2021'!$BS113</f>
        <v>2.0868108438255491E-3</v>
      </c>
      <c r="AA113" s="129">
        <f t="shared" si="1"/>
        <v>1.0000001545984476</v>
      </c>
    </row>
    <row r="114" spans="1:27" x14ac:dyDescent="0.25">
      <c r="A114" s="128" t="s">
        <v>378</v>
      </c>
      <c r="B114" s="13" t="s">
        <v>79</v>
      </c>
      <c r="C114" s="112">
        <f>'Verdeling Gemeentefonds 2021'!D114/'Verdeling Gemeentefonds 2021'!$BS114</f>
        <v>0</v>
      </c>
      <c r="D114" s="115">
        <f>'Verdeling Gemeentefonds 2021'!E114/'Verdeling Gemeentefonds 2021'!$BS114</f>
        <v>0</v>
      </c>
      <c r="E114" s="115">
        <f>'Verdeling Gemeentefonds 2021'!F114/'Verdeling Gemeentefonds 2021'!$BS114</f>
        <v>0</v>
      </c>
      <c r="F114" s="115">
        <f>'Verdeling Gemeentefonds 2021'!G114/'Verdeling Gemeentefonds 2021'!$BS114</f>
        <v>0</v>
      </c>
      <c r="G114" s="115">
        <f>'Verdeling Gemeentefonds 2021'!H114/'Verdeling Gemeentefonds 2021'!$BS114</f>
        <v>0</v>
      </c>
      <c r="H114" s="115">
        <f>'Verdeling Gemeentefonds 2021'!I114/'Verdeling Gemeentefonds 2021'!$BS114</f>
        <v>0</v>
      </c>
      <c r="I114" s="119">
        <f>'Verdeling Gemeentefonds 2021'!J114/'Verdeling Gemeentefonds 2021'!$BS114</f>
        <v>0</v>
      </c>
      <c r="J114" s="113">
        <f>'Verdeling Gemeentefonds 2021'!N114/'Verdeling Gemeentefonds 2021'!$BS114</f>
        <v>5.9337074800297041E-2</v>
      </c>
      <c r="K114" s="115">
        <f>'Verdeling Gemeentefonds 2021'!S114/'Verdeling Gemeentefonds 2021'!$BS114</f>
        <v>2.0982906232676204E-2</v>
      </c>
      <c r="L114" s="119">
        <f>'Verdeling Gemeentefonds 2021'!T114/'Verdeling Gemeentefonds 2021'!$BS114</f>
        <v>8.0319981032973248E-2</v>
      </c>
      <c r="M114" s="112">
        <f>'Verdeling Gemeentefonds 2021'!Z114/'Verdeling Gemeentefonds 2021'!$BS114</f>
        <v>0.36360912720518013</v>
      </c>
      <c r="N114" s="115">
        <f>'Verdeling Gemeentefonds 2021'!AE114/'Verdeling Gemeentefonds 2021'!$BS114</f>
        <v>0.21446644397455036</v>
      </c>
      <c r="O114" s="117">
        <f>'Verdeling Gemeentefonds 2021'!AF114/'Verdeling Gemeentefonds 2021'!$BS114</f>
        <v>0.57807557117973052</v>
      </c>
      <c r="P114" s="122">
        <f>'Verdeling Gemeentefonds 2021'!AK114/'Verdeling Gemeentefonds 2021'!$BS114</f>
        <v>0.14504964644841725</v>
      </c>
      <c r="Q114" s="125">
        <f>'Verdeling Gemeentefonds 2021'!AO114/'Verdeling Gemeentefonds 2021'!$BS114</f>
        <v>1.4210705285666035E-2</v>
      </c>
      <c r="R114" s="121">
        <f>'Verdeling Gemeentefonds 2021'!AR114/'Verdeling Gemeentefonds 2021'!$BS114</f>
        <v>1.4442570928526164E-2</v>
      </c>
      <c r="S114" s="121">
        <f>'Verdeling Gemeentefonds 2021'!AU114/'Verdeling Gemeentefonds 2021'!$BS114</f>
        <v>3.9802727646521811E-2</v>
      </c>
      <c r="T114" s="121">
        <f>'Verdeling Gemeentefonds 2021'!AX114/'Verdeling Gemeentefonds 2021'!$BS114</f>
        <v>4.5163935338593954E-2</v>
      </c>
      <c r="U114" s="121">
        <f>'Verdeling Gemeentefonds 2021'!BA114/'Verdeling Gemeentefonds 2021'!$BS114</f>
        <v>8.1004712235177648E-2</v>
      </c>
      <c r="V114" s="119">
        <f>'Verdeling Gemeentefonds 2021'!BB114/'Verdeling Gemeentefonds 2021'!$BS114</f>
        <v>0.1946246514344856</v>
      </c>
      <c r="W114" s="112">
        <f>'Verdeling Gemeentefonds 2021'!BI114/'Verdeling Gemeentefonds 2021'!$BS114</f>
        <v>-1.5683475620482305E-4</v>
      </c>
      <c r="X114" s="120">
        <f>'Verdeling Gemeentefonds 2021'!BF114/'Verdeling Gemeentefonds 2021'!$BS114</f>
        <v>0</v>
      </c>
      <c r="Y114" s="112">
        <f>'Verdeling Gemeentefonds 2021'!BL114/'Verdeling Gemeentefonds 2021'!$BS114</f>
        <v>0</v>
      </c>
      <c r="Z114" s="120">
        <f>'Verdeling Gemeentefonds 2021'!BR114/'Verdeling Gemeentefonds 2021'!$BS114</f>
        <v>2.086810157052046E-3</v>
      </c>
      <c r="AA114" s="129">
        <f t="shared" si="1"/>
        <v>0.99999982549645383</v>
      </c>
    </row>
    <row r="115" spans="1:27" x14ac:dyDescent="0.25">
      <c r="A115" s="128" t="s">
        <v>586</v>
      </c>
      <c r="B115" s="13" t="s">
        <v>289</v>
      </c>
      <c r="C115" s="112">
        <f>'Verdeling Gemeentefonds 2021'!D115/'Verdeling Gemeentefonds 2021'!$BS115</f>
        <v>0</v>
      </c>
      <c r="D115" s="115">
        <f>'Verdeling Gemeentefonds 2021'!E115/'Verdeling Gemeentefonds 2021'!$BS115</f>
        <v>0</v>
      </c>
      <c r="E115" s="115">
        <f>'Verdeling Gemeentefonds 2021'!F115/'Verdeling Gemeentefonds 2021'!$BS115</f>
        <v>0</v>
      </c>
      <c r="F115" s="115">
        <f>'Verdeling Gemeentefonds 2021'!G115/'Verdeling Gemeentefonds 2021'!$BS115</f>
        <v>0</v>
      </c>
      <c r="G115" s="115">
        <f>'Verdeling Gemeentefonds 2021'!H115/'Verdeling Gemeentefonds 2021'!$BS115</f>
        <v>0</v>
      </c>
      <c r="H115" s="115">
        <f>'Verdeling Gemeentefonds 2021'!I115/'Verdeling Gemeentefonds 2021'!$BS115</f>
        <v>0</v>
      </c>
      <c r="I115" s="119">
        <f>'Verdeling Gemeentefonds 2021'!J115/'Verdeling Gemeentefonds 2021'!$BS115</f>
        <v>0</v>
      </c>
      <c r="J115" s="113">
        <f>'Verdeling Gemeentefonds 2021'!N115/'Verdeling Gemeentefonds 2021'!$BS115</f>
        <v>5.4655643277275658E-2</v>
      </c>
      <c r="K115" s="115">
        <f>'Verdeling Gemeentefonds 2021'!S115/'Verdeling Gemeentefonds 2021'!$BS115</f>
        <v>2.6517458218484842E-2</v>
      </c>
      <c r="L115" s="119">
        <f>'Verdeling Gemeentefonds 2021'!T115/'Verdeling Gemeentefonds 2021'!$BS115</f>
        <v>8.11731014957605E-2</v>
      </c>
      <c r="M115" s="112">
        <f>'Verdeling Gemeentefonds 2021'!Z115/'Verdeling Gemeentefonds 2021'!$BS115</f>
        <v>0.33138016324111991</v>
      </c>
      <c r="N115" s="115">
        <f>'Verdeling Gemeentefonds 2021'!AE115/'Verdeling Gemeentefonds 2021'!$BS115</f>
        <v>0.23112644297357637</v>
      </c>
      <c r="O115" s="117">
        <f>'Verdeling Gemeentefonds 2021'!AF115/'Verdeling Gemeentefonds 2021'!$BS115</f>
        <v>0.56250660621469628</v>
      </c>
      <c r="P115" s="122">
        <f>'Verdeling Gemeentefonds 2021'!AK115/'Verdeling Gemeentefonds 2021'!$BS115</f>
        <v>0.15842913144611853</v>
      </c>
      <c r="Q115" s="125">
        <f>'Verdeling Gemeentefonds 2021'!AO115/'Verdeling Gemeentefonds 2021'!$BS115</f>
        <v>1.5844952557851365E-2</v>
      </c>
      <c r="R115" s="121">
        <f>'Verdeling Gemeentefonds 2021'!AR115/'Verdeling Gemeentefonds 2021'!$BS115</f>
        <v>2.1207341370706921E-2</v>
      </c>
      <c r="S115" s="121">
        <f>'Verdeling Gemeentefonds 2021'!AU115/'Verdeling Gemeentefonds 2021'!$BS115</f>
        <v>7.2618434575196886E-2</v>
      </c>
      <c r="T115" s="121">
        <f>'Verdeling Gemeentefonds 2021'!AX115/'Verdeling Gemeentefonds 2021'!$BS115</f>
        <v>2.2152256136517216E-2</v>
      </c>
      <c r="U115" s="121">
        <f>'Verdeling Gemeentefonds 2021'!BA115/'Verdeling Gemeentefonds 2021'!$BS115</f>
        <v>6.4175006300504212E-2</v>
      </c>
      <c r="V115" s="119">
        <f>'Verdeling Gemeentefonds 2021'!BB115/'Verdeling Gemeentefonds 2021'!$BS115</f>
        <v>0.19599799094077661</v>
      </c>
      <c r="W115" s="112">
        <f>'Verdeling Gemeentefonds 2021'!BI115/'Verdeling Gemeentefonds 2021'!$BS115</f>
        <v>-1.9380180933941684E-4</v>
      </c>
      <c r="X115" s="120">
        <f>'Verdeling Gemeentefonds 2021'!BF115/'Verdeling Gemeentefonds 2021'!$BS115</f>
        <v>0</v>
      </c>
      <c r="Y115" s="112">
        <f>'Verdeling Gemeentefonds 2021'!BL115/'Verdeling Gemeentefonds 2021'!$BS115</f>
        <v>0</v>
      </c>
      <c r="Z115" s="120">
        <f>'Verdeling Gemeentefonds 2021'!BR115/'Verdeling Gemeentefonds 2021'!$BS115</f>
        <v>2.08681018412985E-3</v>
      </c>
      <c r="AA115" s="129">
        <f t="shared" si="1"/>
        <v>0.99999983847214247</v>
      </c>
    </row>
    <row r="116" spans="1:27" x14ac:dyDescent="0.25">
      <c r="A116" s="128" t="s">
        <v>416</v>
      </c>
      <c r="B116" s="13" t="s">
        <v>117</v>
      </c>
      <c r="C116" s="112">
        <f>'Verdeling Gemeentefonds 2021'!D116/'Verdeling Gemeentefonds 2021'!$BS116</f>
        <v>0</v>
      </c>
      <c r="D116" s="115">
        <f>'Verdeling Gemeentefonds 2021'!E116/'Verdeling Gemeentefonds 2021'!$BS116</f>
        <v>0</v>
      </c>
      <c r="E116" s="115">
        <f>'Verdeling Gemeentefonds 2021'!F116/'Verdeling Gemeentefonds 2021'!$BS116</f>
        <v>0</v>
      </c>
      <c r="F116" s="115">
        <f>'Verdeling Gemeentefonds 2021'!G116/'Verdeling Gemeentefonds 2021'!$BS116</f>
        <v>0</v>
      </c>
      <c r="G116" s="115">
        <f>'Verdeling Gemeentefonds 2021'!H116/'Verdeling Gemeentefonds 2021'!$BS116</f>
        <v>0</v>
      </c>
      <c r="H116" s="115">
        <f>'Verdeling Gemeentefonds 2021'!I116/'Verdeling Gemeentefonds 2021'!$BS116</f>
        <v>0</v>
      </c>
      <c r="I116" s="119">
        <f>'Verdeling Gemeentefonds 2021'!J116/'Verdeling Gemeentefonds 2021'!$BS116</f>
        <v>0</v>
      </c>
      <c r="J116" s="113">
        <f>'Verdeling Gemeentefonds 2021'!N116/'Verdeling Gemeentefonds 2021'!$BS116</f>
        <v>4.7794912242727645E-2</v>
      </c>
      <c r="K116" s="115">
        <f>'Verdeling Gemeentefonds 2021'!S116/'Verdeling Gemeentefonds 2021'!$BS116</f>
        <v>1.068519563758211E-2</v>
      </c>
      <c r="L116" s="119">
        <f>'Verdeling Gemeentefonds 2021'!T116/'Verdeling Gemeentefonds 2021'!$BS116</f>
        <v>5.8480107880309752E-2</v>
      </c>
      <c r="M116" s="112">
        <f>'Verdeling Gemeentefonds 2021'!Z116/'Verdeling Gemeentefonds 2021'!$BS116</f>
        <v>0.29155744598631256</v>
      </c>
      <c r="N116" s="115">
        <f>'Verdeling Gemeentefonds 2021'!AE116/'Verdeling Gemeentefonds 2021'!$BS116</f>
        <v>0.26947054840319257</v>
      </c>
      <c r="O116" s="117">
        <f>'Verdeling Gemeentefonds 2021'!AF116/'Verdeling Gemeentefonds 2021'!$BS116</f>
        <v>0.56102799438950512</v>
      </c>
      <c r="P116" s="122">
        <f>'Verdeling Gemeentefonds 2021'!AK116/'Verdeling Gemeentefonds 2021'!$BS116</f>
        <v>0.27633849056852988</v>
      </c>
      <c r="Q116" s="125">
        <f>'Verdeling Gemeentefonds 2021'!AO116/'Verdeling Gemeentefonds 2021'!$BS116</f>
        <v>1.0827398453029238E-2</v>
      </c>
      <c r="R116" s="121">
        <f>'Verdeling Gemeentefonds 2021'!AR116/'Verdeling Gemeentefonds 2021'!$BS116</f>
        <v>3.238667719592637E-3</v>
      </c>
      <c r="S116" s="121">
        <f>'Verdeling Gemeentefonds 2021'!AU116/'Verdeling Gemeentefonds 2021'!$BS116</f>
        <v>3.1763808161703343E-2</v>
      </c>
      <c r="T116" s="121">
        <f>'Verdeling Gemeentefonds 2021'!AX116/'Verdeling Gemeentefonds 2021'!$BS116</f>
        <v>3.6958945822321621E-2</v>
      </c>
      <c r="U116" s="121">
        <f>'Verdeling Gemeentefonds 2021'!BA116/'Verdeling Gemeentefonds 2021'!$BS116</f>
        <v>1.9437562212980267E-2</v>
      </c>
      <c r="V116" s="119">
        <f>'Verdeling Gemeentefonds 2021'!BB116/'Verdeling Gemeentefonds 2021'!$BS116</f>
        <v>0.10222638236962708</v>
      </c>
      <c r="W116" s="112">
        <f>'Verdeling Gemeentefonds 2021'!BI116/'Verdeling Gemeentefonds 2021'!$BS116</f>
        <v>-1.5985824068695902E-4</v>
      </c>
      <c r="X116" s="120">
        <f>'Verdeling Gemeentefonds 2021'!BF116/'Verdeling Gemeentefonds 2021'!$BS116</f>
        <v>0</v>
      </c>
      <c r="Y116" s="112">
        <f>'Verdeling Gemeentefonds 2021'!BL116/'Verdeling Gemeentefonds 2021'!$BS116</f>
        <v>0</v>
      </c>
      <c r="Z116" s="120">
        <f>'Verdeling Gemeentefonds 2021'!BR116/'Verdeling Gemeentefonds 2021'!$BS116</f>
        <v>2.0868103695736748E-3</v>
      </c>
      <c r="AA116" s="129">
        <f t="shared" si="1"/>
        <v>0.99999992733685861</v>
      </c>
    </row>
    <row r="117" spans="1:27" x14ac:dyDescent="0.25">
      <c r="A117" s="128" t="s">
        <v>476</v>
      </c>
      <c r="B117" s="13" t="s">
        <v>177</v>
      </c>
      <c r="C117" s="112">
        <f>'Verdeling Gemeentefonds 2021'!D117/'Verdeling Gemeentefonds 2021'!$BS117</f>
        <v>0</v>
      </c>
      <c r="D117" s="115">
        <f>'Verdeling Gemeentefonds 2021'!E117/'Verdeling Gemeentefonds 2021'!$BS117</f>
        <v>0</v>
      </c>
      <c r="E117" s="115">
        <f>'Verdeling Gemeentefonds 2021'!F117/'Verdeling Gemeentefonds 2021'!$BS117</f>
        <v>0</v>
      </c>
      <c r="F117" s="115">
        <f>'Verdeling Gemeentefonds 2021'!G117/'Verdeling Gemeentefonds 2021'!$BS117</f>
        <v>0</v>
      </c>
      <c r="G117" s="115">
        <f>'Verdeling Gemeentefonds 2021'!H117/'Verdeling Gemeentefonds 2021'!$BS117</f>
        <v>0</v>
      </c>
      <c r="H117" s="115">
        <f>'Verdeling Gemeentefonds 2021'!I117/'Verdeling Gemeentefonds 2021'!$BS117</f>
        <v>0</v>
      </c>
      <c r="I117" s="119">
        <f>'Verdeling Gemeentefonds 2021'!J117/'Verdeling Gemeentefonds 2021'!$BS117</f>
        <v>0</v>
      </c>
      <c r="J117" s="113">
        <f>'Verdeling Gemeentefonds 2021'!N117/'Verdeling Gemeentefonds 2021'!$BS117</f>
        <v>0.10042589068437248</v>
      </c>
      <c r="K117" s="115">
        <f>'Verdeling Gemeentefonds 2021'!S117/'Verdeling Gemeentefonds 2021'!$BS117</f>
        <v>2.4275282942544218E-2</v>
      </c>
      <c r="L117" s="119">
        <f>'Verdeling Gemeentefonds 2021'!T117/'Verdeling Gemeentefonds 2021'!$BS117</f>
        <v>0.1247011736269167</v>
      </c>
      <c r="M117" s="112">
        <f>'Verdeling Gemeentefonds 2021'!Z117/'Verdeling Gemeentefonds 2021'!$BS117</f>
        <v>0.34738182946923496</v>
      </c>
      <c r="N117" s="115">
        <f>'Verdeling Gemeentefonds 2021'!AE117/'Verdeling Gemeentefonds 2021'!$BS117</f>
        <v>0.21125385923337237</v>
      </c>
      <c r="O117" s="117">
        <f>'Verdeling Gemeentefonds 2021'!AF117/'Verdeling Gemeentefonds 2021'!$BS117</f>
        <v>0.55863568870260738</v>
      </c>
      <c r="P117" s="122">
        <f>'Verdeling Gemeentefonds 2021'!AK117/'Verdeling Gemeentefonds 2021'!$BS117</f>
        <v>0.21222892280858222</v>
      </c>
      <c r="Q117" s="125">
        <f>'Verdeling Gemeentefonds 2021'!AO117/'Verdeling Gemeentefonds 2021'!$BS117</f>
        <v>1.6530675128698696E-2</v>
      </c>
      <c r="R117" s="121">
        <f>'Verdeling Gemeentefonds 2021'!AR117/'Verdeling Gemeentefonds 2021'!$BS117</f>
        <v>2.1697578949256582E-2</v>
      </c>
      <c r="S117" s="121">
        <f>'Verdeling Gemeentefonds 2021'!AU117/'Verdeling Gemeentefonds 2021'!$BS117</f>
        <v>3.0257009627496525E-2</v>
      </c>
      <c r="T117" s="121">
        <f>'Verdeling Gemeentefonds 2021'!AX117/'Verdeling Gemeentefonds 2021'!$BS117</f>
        <v>1.2713276396452394E-2</v>
      </c>
      <c r="U117" s="121">
        <f>'Verdeling Gemeentefonds 2021'!BA117/'Verdeling Gemeentefonds 2021'!$BS117</f>
        <v>2.1316215058583613E-2</v>
      </c>
      <c r="V117" s="119">
        <f>'Verdeling Gemeentefonds 2021'!BB117/'Verdeling Gemeentefonds 2021'!$BS117</f>
        <v>0.10251475516048782</v>
      </c>
      <c r="W117" s="112">
        <f>'Verdeling Gemeentefonds 2021'!BI117/'Verdeling Gemeentefonds 2021'!$BS117</f>
        <v>-1.6719572806792436E-4</v>
      </c>
      <c r="X117" s="120">
        <f>'Verdeling Gemeentefonds 2021'!BF117/'Verdeling Gemeentefonds 2021'!$BS117</f>
        <v>0</v>
      </c>
      <c r="Y117" s="112">
        <f>'Verdeling Gemeentefonds 2021'!BL117/'Verdeling Gemeentefonds 2021'!$BS117</f>
        <v>0</v>
      </c>
      <c r="Z117" s="120">
        <f>'Verdeling Gemeentefonds 2021'!BR117/'Verdeling Gemeentefonds 2021'!$BS117</f>
        <v>2.0868108455317472E-3</v>
      </c>
      <c r="AA117" s="129">
        <f t="shared" si="1"/>
        <v>1.0000001554160578</v>
      </c>
    </row>
    <row r="118" spans="1:27" x14ac:dyDescent="0.25">
      <c r="A118" s="128" t="s">
        <v>352</v>
      </c>
      <c r="B118" s="13" t="s">
        <v>53</v>
      </c>
      <c r="C118" s="112">
        <f>'Verdeling Gemeentefonds 2021'!D118/'Verdeling Gemeentefonds 2021'!$BS118</f>
        <v>0</v>
      </c>
      <c r="D118" s="115">
        <f>'Verdeling Gemeentefonds 2021'!E118/'Verdeling Gemeentefonds 2021'!$BS118</f>
        <v>0</v>
      </c>
      <c r="E118" s="115">
        <f>'Verdeling Gemeentefonds 2021'!F118/'Verdeling Gemeentefonds 2021'!$BS118</f>
        <v>0</v>
      </c>
      <c r="F118" s="115">
        <f>'Verdeling Gemeentefonds 2021'!G118/'Verdeling Gemeentefonds 2021'!$BS118</f>
        <v>0</v>
      </c>
      <c r="G118" s="115">
        <f>'Verdeling Gemeentefonds 2021'!H118/'Verdeling Gemeentefonds 2021'!$BS118</f>
        <v>0</v>
      </c>
      <c r="H118" s="115">
        <f>'Verdeling Gemeentefonds 2021'!I118/'Verdeling Gemeentefonds 2021'!$BS118</f>
        <v>0</v>
      </c>
      <c r="I118" s="119">
        <f>'Verdeling Gemeentefonds 2021'!J118/'Verdeling Gemeentefonds 2021'!$BS118</f>
        <v>0</v>
      </c>
      <c r="J118" s="113">
        <f>'Verdeling Gemeentefonds 2021'!N118/'Verdeling Gemeentefonds 2021'!$BS118</f>
        <v>6.5441617374573824E-2</v>
      </c>
      <c r="K118" s="115">
        <f>'Verdeling Gemeentefonds 2021'!S118/'Verdeling Gemeentefonds 2021'!$BS118</f>
        <v>9.2435532025879286E-2</v>
      </c>
      <c r="L118" s="119">
        <f>'Verdeling Gemeentefonds 2021'!T118/'Verdeling Gemeentefonds 2021'!$BS118</f>
        <v>0.15787714940045311</v>
      </c>
      <c r="M118" s="112">
        <f>'Verdeling Gemeentefonds 2021'!Z118/'Verdeling Gemeentefonds 2021'!$BS118</f>
        <v>0.33145439247843239</v>
      </c>
      <c r="N118" s="115">
        <f>'Verdeling Gemeentefonds 2021'!AE118/'Verdeling Gemeentefonds 2021'!$BS118</f>
        <v>0.12228316322817782</v>
      </c>
      <c r="O118" s="117">
        <f>'Verdeling Gemeentefonds 2021'!AF118/'Verdeling Gemeentefonds 2021'!$BS118</f>
        <v>0.45373755570661023</v>
      </c>
      <c r="P118" s="122">
        <f>'Verdeling Gemeentefonds 2021'!AK118/'Verdeling Gemeentefonds 2021'!$BS118</f>
        <v>0.23087565419463785</v>
      </c>
      <c r="Q118" s="125">
        <f>'Verdeling Gemeentefonds 2021'!AO118/'Verdeling Gemeentefonds 2021'!$BS118</f>
        <v>1.0343293998361888E-2</v>
      </c>
      <c r="R118" s="121">
        <f>'Verdeling Gemeentefonds 2021'!AR118/'Verdeling Gemeentefonds 2021'!$BS118</f>
        <v>4.586519065293785E-2</v>
      </c>
      <c r="S118" s="121">
        <f>'Verdeling Gemeentefonds 2021'!AU118/'Verdeling Gemeentefonds 2021'!$BS118</f>
        <v>4.4403802151613367E-2</v>
      </c>
      <c r="T118" s="121">
        <f>'Verdeling Gemeentefonds 2021'!AX118/'Verdeling Gemeentefonds 2021'!$BS118</f>
        <v>2.4273772285858107E-2</v>
      </c>
      <c r="U118" s="121">
        <f>'Verdeling Gemeentefonds 2021'!BA118/'Verdeling Gemeentefonds 2021'!$BS118</f>
        <v>3.0731181532238395E-2</v>
      </c>
      <c r="V118" s="119">
        <f>'Verdeling Gemeentefonds 2021'!BB118/'Verdeling Gemeentefonds 2021'!$BS118</f>
        <v>0.15561724062100959</v>
      </c>
      <c r="W118" s="112">
        <f>'Verdeling Gemeentefonds 2021'!BI118/'Verdeling Gemeentefonds 2021'!$BS118</f>
        <v>-1.9441562960267528E-4</v>
      </c>
      <c r="X118" s="120">
        <f>'Verdeling Gemeentefonds 2021'!BF118/'Verdeling Gemeentefonds 2021'!$BS118</f>
        <v>0</v>
      </c>
      <c r="Y118" s="112">
        <f>'Verdeling Gemeentefonds 2021'!BL118/'Verdeling Gemeentefonds 2021'!$BS118</f>
        <v>0</v>
      </c>
      <c r="Z118" s="120">
        <f>'Verdeling Gemeentefonds 2021'!BR118/'Verdeling Gemeentefonds 2021'!$BS118</f>
        <v>2.0868105103637128E-3</v>
      </c>
      <c r="AA118" s="129">
        <f t="shared" si="1"/>
        <v>0.99999999480347168</v>
      </c>
    </row>
    <row r="119" spans="1:27" x14ac:dyDescent="0.25">
      <c r="A119" s="128" t="s">
        <v>543</v>
      </c>
      <c r="B119" s="13" t="s">
        <v>246</v>
      </c>
      <c r="C119" s="112">
        <f>'Verdeling Gemeentefonds 2021'!D119/'Verdeling Gemeentefonds 2021'!$BS119</f>
        <v>0</v>
      </c>
      <c r="D119" s="115">
        <f>'Verdeling Gemeentefonds 2021'!E119/'Verdeling Gemeentefonds 2021'!$BS119</f>
        <v>0</v>
      </c>
      <c r="E119" s="115">
        <f>'Verdeling Gemeentefonds 2021'!F119/'Verdeling Gemeentefonds 2021'!$BS119</f>
        <v>0</v>
      </c>
      <c r="F119" s="115">
        <f>'Verdeling Gemeentefonds 2021'!G119/'Verdeling Gemeentefonds 2021'!$BS119</f>
        <v>0</v>
      </c>
      <c r="G119" s="115">
        <f>'Verdeling Gemeentefonds 2021'!H119/'Verdeling Gemeentefonds 2021'!$BS119</f>
        <v>0</v>
      </c>
      <c r="H119" s="115">
        <f>'Verdeling Gemeentefonds 2021'!I119/'Verdeling Gemeentefonds 2021'!$BS119</f>
        <v>0</v>
      </c>
      <c r="I119" s="119">
        <f>'Verdeling Gemeentefonds 2021'!J119/'Verdeling Gemeentefonds 2021'!$BS119</f>
        <v>0</v>
      </c>
      <c r="J119" s="113">
        <f>'Verdeling Gemeentefonds 2021'!N119/'Verdeling Gemeentefonds 2021'!$BS119</f>
        <v>4.2278384394482262E-2</v>
      </c>
      <c r="K119" s="115">
        <f>'Verdeling Gemeentefonds 2021'!S119/'Verdeling Gemeentefonds 2021'!$BS119</f>
        <v>0</v>
      </c>
      <c r="L119" s="119">
        <f>'Verdeling Gemeentefonds 2021'!T119/'Verdeling Gemeentefonds 2021'!$BS119</f>
        <v>4.2278384394482262E-2</v>
      </c>
      <c r="M119" s="112">
        <f>'Verdeling Gemeentefonds 2021'!Z119/'Verdeling Gemeentefonds 2021'!$BS119</f>
        <v>0.27090516410857024</v>
      </c>
      <c r="N119" s="115">
        <f>'Verdeling Gemeentefonds 2021'!AE119/'Verdeling Gemeentefonds 2021'!$BS119</f>
        <v>0.28314572034965896</v>
      </c>
      <c r="O119" s="117">
        <f>'Verdeling Gemeentefonds 2021'!AF119/'Verdeling Gemeentefonds 2021'!$BS119</f>
        <v>0.55405088445822914</v>
      </c>
      <c r="P119" s="122">
        <f>'Verdeling Gemeentefonds 2021'!AK119/'Verdeling Gemeentefonds 2021'!$BS119</f>
        <v>0.35557766180569667</v>
      </c>
      <c r="Q119" s="125">
        <f>'Verdeling Gemeentefonds 2021'!AO119/'Verdeling Gemeentefonds 2021'!$BS119</f>
        <v>1.2911748324024492E-2</v>
      </c>
      <c r="R119" s="121">
        <f>'Verdeling Gemeentefonds 2021'!AR119/'Verdeling Gemeentefonds 2021'!$BS119</f>
        <v>0</v>
      </c>
      <c r="S119" s="121">
        <f>'Verdeling Gemeentefonds 2021'!AU119/'Verdeling Gemeentefonds 2021'!$BS119</f>
        <v>2.4179405540756035E-2</v>
      </c>
      <c r="T119" s="121">
        <f>'Verdeling Gemeentefonds 2021'!AX119/'Verdeling Gemeentefonds 2021'!$BS119</f>
        <v>9.090556715439322E-3</v>
      </c>
      <c r="U119" s="121">
        <f>'Verdeling Gemeentefonds 2021'!BA119/'Verdeling Gemeentefonds 2021'!$BS119</f>
        <v>0</v>
      </c>
      <c r="V119" s="119">
        <f>'Verdeling Gemeentefonds 2021'!BB119/'Verdeling Gemeentefonds 2021'!$BS119</f>
        <v>4.6181710580219852E-2</v>
      </c>
      <c r="W119" s="112">
        <f>'Verdeling Gemeentefonds 2021'!BI119/'Verdeling Gemeentefonds 2021'!$BS119</f>
        <v>-1.7498383569601277E-4</v>
      </c>
      <c r="X119" s="120">
        <f>'Verdeling Gemeentefonds 2021'!BF119/'Verdeling Gemeentefonds 2021'!$BS119</f>
        <v>0</v>
      </c>
      <c r="Y119" s="112">
        <f>'Verdeling Gemeentefonds 2021'!BL119/'Verdeling Gemeentefonds 2021'!$BS119</f>
        <v>0</v>
      </c>
      <c r="Z119" s="120">
        <f>'Verdeling Gemeentefonds 2021'!BR119/'Verdeling Gemeentefonds 2021'!$BS119</f>
        <v>2.0868114997188675E-3</v>
      </c>
      <c r="AA119" s="129">
        <f t="shared" si="1"/>
        <v>1.0000004689026507</v>
      </c>
    </row>
    <row r="120" spans="1:27" x14ac:dyDescent="0.25">
      <c r="A120" s="128" t="s">
        <v>579</v>
      </c>
      <c r="B120" s="13" t="s">
        <v>282</v>
      </c>
      <c r="C120" s="112">
        <f>'Verdeling Gemeentefonds 2021'!D120/'Verdeling Gemeentefonds 2021'!$BS120</f>
        <v>0</v>
      </c>
      <c r="D120" s="115">
        <f>'Verdeling Gemeentefonds 2021'!E120/'Verdeling Gemeentefonds 2021'!$BS120</f>
        <v>0</v>
      </c>
      <c r="E120" s="115">
        <f>'Verdeling Gemeentefonds 2021'!F120/'Verdeling Gemeentefonds 2021'!$BS120</f>
        <v>0</v>
      </c>
      <c r="F120" s="115">
        <f>'Verdeling Gemeentefonds 2021'!G120/'Verdeling Gemeentefonds 2021'!$BS120</f>
        <v>0</v>
      </c>
      <c r="G120" s="115">
        <f>'Verdeling Gemeentefonds 2021'!H120/'Verdeling Gemeentefonds 2021'!$BS120</f>
        <v>0</v>
      </c>
      <c r="H120" s="115">
        <f>'Verdeling Gemeentefonds 2021'!I120/'Verdeling Gemeentefonds 2021'!$BS120</f>
        <v>0</v>
      </c>
      <c r="I120" s="119">
        <f>'Verdeling Gemeentefonds 2021'!J120/'Verdeling Gemeentefonds 2021'!$BS120</f>
        <v>0</v>
      </c>
      <c r="J120" s="113">
        <f>'Verdeling Gemeentefonds 2021'!N120/'Verdeling Gemeentefonds 2021'!$BS120</f>
        <v>5.0876473356283029E-2</v>
      </c>
      <c r="K120" s="115">
        <f>'Verdeling Gemeentefonds 2021'!S120/'Verdeling Gemeentefonds 2021'!$BS120</f>
        <v>3.0718299519007234E-2</v>
      </c>
      <c r="L120" s="119">
        <f>'Verdeling Gemeentefonds 2021'!T120/'Verdeling Gemeentefonds 2021'!$BS120</f>
        <v>8.1594772875290267E-2</v>
      </c>
      <c r="M120" s="112">
        <f>'Verdeling Gemeentefonds 2021'!Z120/'Verdeling Gemeentefonds 2021'!$BS120</f>
        <v>0.39500784706524128</v>
      </c>
      <c r="N120" s="115">
        <f>'Verdeling Gemeentefonds 2021'!AE120/'Verdeling Gemeentefonds 2021'!$BS120</f>
        <v>0.19811314817650921</v>
      </c>
      <c r="O120" s="117">
        <f>'Verdeling Gemeentefonds 2021'!AF120/'Verdeling Gemeentefonds 2021'!$BS120</f>
        <v>0.59312099524175044</v>
      </c>
      <c r="P120" s="122">
        <f>'Verdeling Gemeentefonds 2021'!AK120/'Verdeling Gemeentefonds 2021'!$BS120</f>
        <v>0.10944180068248537</v>
      </c>
      <c r="Q120" s="125">
        <f>'Verdeling Gemeentefonds 2021'!AO120/'Verdeling Gemeentefonds 2021'!$BS120</f>
        <v>1.6691520427651891E-2</v>
      </c>
      <c r="R120" s="121">
        <f>'Verdeling Gemeentefonds 2021'!AR120/'Verdeling Gemeentefonds 2021'!$BS120</f>
        <v>4.9386119809521636E-2</v>
      </c>
      <c r="S120" s="121">
        <f>'Verdeling Gemeentefonds 2021'!AU120/'Verdeling Gemeentefonds 2021'!$BS120</f>
        <v>7.4674132885522437E-2</v>
      </c>
      <c r="T120" s="121">
        <f>'Verdeling Gemeentefonds 2021'!AX120/'Verdeling Gemeentefonds 2021'!$BS120</f>
        <v>4.1503739478697524E-2</v>
      </c>
      <c r="U120" s="121">
        <f>'Verdeling Gemeentefonds 2021'!BA120/'Verdeling Gemeentefonds 2021'!$BS120</f>
        <v>3.1650370232490607E-2</v>
      </c>
      <c r="V120" s="119">
        <f>'Verdeling Gemeentefonds 2021'!BB120/'Verdeling Gemeentefonds 2021'!$BS120</f>
        <v>0.21390588283388409</v>
      </c>
      <c r="W120" s="112">
        <f>'Verdeling Gemeentefonds 2021'!BI120/'Verdeling Gemeentefonds 2021'!$BS120</f>
        <v>-1.5021349179434543E-4</v>
      </c>
      <c r="X120" s="120">
        <f>'Verdeling Gemeentefonds 2021'!BF120/'Verdeling Gemeentefonds 2021'!$BS120</f>
        <v>0</v>
      </c>
      <c r="Y120" s="112">
        <f>'Verdeling Gemeentefonds 2021'!BL120/'Verdeling Gemeentefonds 2021'!$BS120</f>
        <v>0</v>
      </c>
      <c r="Z120" s="120">
        <f>'Verdeling Gemeentefonds 2021'!BR120/'Verdeling Gemeentefonds 2021'!$BS120</f>
        <v>2.0868106229703339E-3</v>
      </c>
      <c r="AA120" s="129">
        <f t="shared" si="1"/>
        <v>1.0000000487645861</v>
      </c>
    </row>
    <row r="121" spans="1:27" x14ac:dyDescent="0.25">
      <c r="A121" s="128" t="s">
        <v>445</v>
      </c>
      <c r="B121" s="13" t="s">
        <v>146</v>
      </c>
      <c r="C121" s="112">
        <f>'Verdeling Gemeentefonds 2021'!D121/'Verdeling Gemeentefonds 2021'!$BS121</f>
        <v>0</v>
      </c>
      <c r="D121" s="115">
        <f>'Verdeling Gemeentefonds 2021'!E121/'Verdeling Gemeentefonds 2021'!$BS121</f>
        <v>0</v>
      </c>
      <c r="E121" s="115">
        <f>'Verdeling Gemeentefonds 2021'!F121/'Verdeling Gemeentefonds 2021'!$BS121</f>
        <v>0</v>
      </c>
      <c r="F121" s="115">
        <f>'Verdeling Gemeentefonds 2021'!G121/'Verdeling Gemeentefonds 2021'!$BS121</f>
        <v>0</v>
      </c>
      <c r="G121" s="115">
        <f>'Verdeling Gemeentefonds 2021'!H121/'Verdeling Gemeentefonds 2021'!$BS121</f>
        <v>0</v>
      </c>
      <c r="H121" s="115">
        <f>'Verdeling Gemeentefonds 2021'!I121/'Verdeling Gemeentefonds 2021'!$BS121</f>
        <v>0</v>
      </c>
      <c r="I121" s="119">
        <f>'Verdeling Gemeentefonds 2021'!J121/'Verdeling Gemeentefonds 2021'!$BS121</f>
        <v>0</v>
      </c>
      <c r="J121" s="113">
        <f>'Verdeling Gemeentefonds 2021'!N121/'Verdeling Gemeentefonds 2021'!$BS121</f>
        <v>3.6576199500909831E-2</v>
      </c>
      <c r="K121" s="115">
        <f>'Verdeling Gemeentefonds 2021'!S121/'Verdeling Gemeentefonds 2021'!$BS121</f>
        <v>6.6952639183674575E-3</v>
      </c>
      <c r="L121" s="119">
        <f>'Verdeling Gemeentefonds 2021'!T121/'Verdeling Gemeentefonds 2021'!$BS121</f>
        <v>4.327146341927729E-2</v>
      </c>
      <c r="M121" s="112">
        <f>'Verdeling Gemeentefonds 2021'!Z121/'Verdeling Gemeentefonds 2021'!$BS121</f>
        <v>0.34165740248039667</v>
      </c>
      <c r="N121" s="115">
        <f>'Verdeling Gemeentefonds 2021'!AE121/'Verdeling Gemeentefonds 2021'!$BS121</f>
        <v>0.22963486999537575</v>
      </c>
      <c r="O121" s="117">
        <f>'Verdeling Gemeentefonds 2021'!AF121/'Verdeling Gemeentefonds 2021'!$BS121</f>
        <v>0.57129227247577241</v>
      </c>
      <c r="P121" s="122">
        <f>'Verdeling Gemeentefonds 2021'!AK121/'Verdeling Gemeentefonds 2021'!$BS121</f>
        <v>0.26317497140024321</v>
      </c>
      <c r="Q121" s="125">
        <f>'Verdeling Gemeentefonds 2021'!AO121/'Verdeling Gemeentefonds 2021'!$BS121</f>
        <v>1.5705428948722594E-2</v>
      </c>
      <c r="R121" s="121">
        <f>'Verdeling Gemeentefonds 2021'!AR121/'Verdeling Gemeentefonds 2021'!$BS121</f>
        <v>4.0277751600505063E-2</v>
      </c>
      <c r="S121" s="121">
        <f>'Verdeling Gemeentefonds 2021'!AU121/'Verdeling Gemeentefonds 2021'!$BS121</f>
        <v>3.7708585440963088E-2</v>
      </c>
      <c r="T121" s="121">
        <f>'Verdeling Gemeentefonds 2021'!AX121/'Verdeling Gemeentefonds 2021'!$BS121</f>
        <v>1.2365171565290829E-2</v>
      </c>
      <c r="U121" s="121">
        <f>'Verdeling Gemeentefonds 2021'!BA121/'Verdeling Gemeentefonds 2021'!$BS121</f>
        <v>1.4318833781200862E-2</v>
      </c>
      <c r="V121" s="119">
        <f>'Verdeling Gemeentefonds 2021'!BB121/'Verdeling Gemeentefonds 2021'!$BS121</f>
        <v>0.12037577133668244</v>
      </c>
      <c r="W121" s="112">
        <f>'Verdeling Gemeentefonds 2021'!BI121/'Verdeling Gemeentefonds 2021'!$BS121</f>
        <v>-2.0141453516959917E-4</v>
      </c>
      <c r="X121" s="120">
        <f>'Verdeling Gemeentefonds 2021'!BF121/'Verdeling Gemeentefonds 2021'!$BS121</f>
        <v>0</v>
      </c>
      <c r="Y121" s="112">
        <f>'Verdeling Gemeentefonds 2021'!BL121/'Verdeling Gemeentefonds 2021'!$BS121</f>
        <v>0</v>
      </c>
      <c r="Z121" s="120">
        <f>'Verdeling Gemeentefonds 2021'!BR121/'Verdeling Gemeentefonds 2021'!$BS121</f>
        <v>2.0868102590122814E-3</v>
      </c>
      <c r="AA121" s="129">
        <f t="shared" si="1"/>
        <v>0.99999987435581805</v>
      </c>
    </row>
    <row r="122" spans="1:27" x14ac:dyDescent="0.25">
      <c r="A122" s="128" t="s">
        <v>311</v>
      </c>
      <c r="B122" s="13" t="s">
        <v>12</v>
      </c>
      <c r="C122" s="112">
        <f>'Verdeling Gemeentefonds 2021'!D122/'Verdeling Gemeentefonds 2021'!$BS122</f>
        <v>0</v>
      </c>
      <c r="D122" s="115">
        <f>'Verdeling Gemeentefonds 2021'!E122/'Verdeling Gemeentefonds 2021'!$BS122</f>
        <v>0</v>
      </c>
      <c r="E122" s="115">
        <f>'Verdeling Gemeentefonds 2021'!F122/'Verdeling Gemeentefonds 2021'!$BS122</f>
        <v>0</v>
      </c>
      <c r="F122" s="115">
        <f>'Verdeling Gemeentefonds 2021'!G122/'Verdeling Gemeentefonds 2021'!$BS122</f>
        <v>0</v>
      </c>
      <c r="G122" s="115">
        <f>'Verdeling Gemeentefonds 2021'!H122/'Verdeling Gemeentefonds 2021'!$BS122</f>
        <v>0</v>
      </c>
      <c r="H122" s="115">
        <f>'Verdeling Gemeentefonds 2021'!I122/'Verdeling Gemeentefonds 2021'!$BS122</f>
        <v>0</v>
      </c>
      <c r="I122" s="119">
        <f>'Verdeling Gemeentefonds 2021'!J122/'Verdeling Gemeentefonds 2021'!$BS122</f>
        <v>0</v>
      </c>
      <c r="J122" s="113">
        <f>'Verdeling Gemeentefonds 2021'!N122/'Verdeling Gemeentefonds 2021'!$BS122</f>
        <v>7.693968415882442E-2</v>
      </c>
      <c r="K122" s="115">
        <f>'Verdeling Gemeentefonds 2021'!S122/'Verdeling Gemeentefonds 2021'!$BS122</f>
        <v>0.11164592269178854</v>
      </c>
      <c r="L122" s="119">
        <f>'Verdeling Gemeentefonds 2021'!T122/'Verdeling Gemeentefonds 2021'!$BS122</f>
        <v>0.18858560685061296</v>
      </c>
      <c r="M122" s="112">
        <f>'Verdeling Gemeentefonds 2021'!Z122/'Verdeling Gemeentefonds 2021'!$BS122</f>
        <v>0.31450989256417017</v>
      </c>
      <c r="N122" s="115">
        <f>'Verdeling Gemeentefonds 2021'!AE122/'Verdeling Gemeentefonds 2021'!$BS122</f>
        <v>0.29167805579902328</v>
      </c>
      <c r="O122" s="117">
        <f>'Verdeling Gemeentefonds 2021'!AF122/'Verdeling Gemeentefonds 2021'!$BS122</f>
        <v>0.60618794836319345</v>
      </c>
      <c r="P122" s="122">
        <f>'Verdeling Gemeentefonds 2021'!AK122/'Verdeling Gemeentefonds 2021'!$BS122</f>
        <v>4.3465698821647157E-2</v>
      </c>
      <c r="Q122" s="125">
        <f>'Verdeling Gemeentefonds 2021'!AO122/'Verdeling Gemeentefonds 2021'!$BS122</f>
        <v>1.3622334518010424E-2</v>
      </c>
      <c r="R122" s="121">
        <f>'Verdeling Gemeentefonds 2021'!AR122/'Verdeling Gemeentefonds 2021'!$BS122</f>
        <v>1.8374848841410121E-2</v>
      </c>
      <c r="S122" s="121">
        <f>'Verdeling Gemeentefonds 2021'!AU122/'Verdeling Gemeentefonds 2021'!$BS122</f>
        <v>3.8721502094151719E-2</v>
      </c>
      <c r="T122" s="121">
        <f>'Verdeling Gemeentefonds 2021'!AX122/'Verdeling Gemeentefonds 2021'!$BS122</f>
        <v>4.8532284920614968E-2</v>
      </c>
      <c r="U122" s="121">
        <f>'Verdeling Gemeentefonds 2021'!BA122/'Verdeling Gemeentefonds 2021'!$BS122</f>
        <v>4.0511246282486868E-2</v>
      </c>
      <c r="V122" s="119">
        <f>'Verdeling Gemeentefonds 2021'!BB122/'Verdeling Gemeentefonds 2021'!$BS122</f>
        <v>0.15976221665667409</v>
      </c>
      <c r="W122" s="112">
        <f>'Verdeling Gemeentefonds 2021'!BI122/'Verdeling Gemeentefonds 2021'!$BS122</f>
        <v>-8.8255641419469799E-5</v>
      </c>
      <c r="X122" s="120">
        <f>'Verdeling Gemeentefonds 2021'!BF122/'Verdeling Gemeentefonds 2021'!$BS122</f>
        <v>0</v>
      </c>
      <c r="Y122" s="112">
        <f>'Verdeling Gemeentefonds 2021'!BL122/'Verdeling Gemeentefonds 2021'!$BS122</f>
        <v>0</v>
      </c>
      <c r="Z122" s="120">
        <f>'Verdeling Gemeentefonds 2021'!BR122/'Verdeling Gemeentefonds 2021'!$BS122</f>
        <v>2.0868105746832187E-3</v>
      </c>
      <c r="AA122" s="129">
        <f t="shared" si="1"/>
        <v>1.0000000256253916</v>
      </c>
    </row>
    <row r="123" spans="1:27" x14ac:dyDescent="0.25">
      <c r="A123" s="128" t="s">
        <v>417</v>
      </c>
      <c r="B123" s="13" t="s">
        <v>118</v>
      </c>
      <c r="C123" s="112">
        <f>'Verdeling Gemeentefonds 2021'!D123/'Verdeling Gemeentefonds 2021'!$BS123</f>
        <v>0</v>
      </c>
      <c r="D123" s="115">
        <f>'Verdeling Gemeentefonds 2021'!E123/'Verdeling Gemeentefonds 2021'!$BS123</f>
        <v>0</v>
      </c>
      <c r="E123" s="115">
        <f>'Verdeling Gemeentefonds 2021'!F123/'Verdeling Gemeentefonds 2021'!$BS123</f>
        <v>0</v>
      </c>
      <c r="F123" s="115">
        <f>'Verdeling Gemeentefonds 2021'!G123/'Verdeling Gemeentefonds 2021'!$BS123</f>
        <v>0</v>
      </c>
      <c r="G123" s="115">
        <f>'Verdeling Gemeentefonds 2021'!H123/'Verdeling Gemeentefonds 2021'!$BS123</f>
        <v>0</v>
      </c>
      <c r="H123" s="115">
        <f>'Verdeling Gemeentefonds 2021'!I123/'Verdeling Gemeentefonds 2021'!$BS123</f>
        <v>0</v>
      </c>
      <c r="I123" s="119">
        <f>'Verdeling Gemeentefonds 2021'!J123/'Verdeling Gemeentefonds 2021'!$BS123</f>
        <v>0</v>
      </c>
      <c r="J123" s="113">
        <f>'Verdeling Gemeentefonds 2021'!N123/'Verdeling Gemeentefonds 2021'!$BS123</f>
        <v>4.8322192067690228E-2</v>
      </c>
      <c r="K123" s="115">
        <f>'Verdeling Gemeentefonds 2021'!S123/'Verdeling Gemeentefonds 2021'!$BS123</f>
        <v>1.166585769521865E-2</v>
      </c>
      <c r="L123" s="119">
        <f>'Verdeling Gemeentefonds 2021'!T123/'Verdeling Gemeentefonds 2021'!$BS123</f>
        <v>5.9988049762908877E-2</v>
      </c>
      <c r="M123" s="112">
        <f>'Verdeling Gemeentefonds 2021'!Z123/'Verdeling Gemeentefonds 2021'!$BS123</f>
        <v>0.29353595867292759</v>
      </c>
      <c r="N123" s="115">
        <f>'Verdeling Gemeentefonds 2021'!AE123/'Verdeling Gemeentefonds 2021'!$BS123</f>
        <v>0.23728715748668605</v>
      </c>
      <c r="O123" s="117">
        <f>'Verdeling Gemeentefonds 2021'!AF123/'Verdeling Gemeentefonds 2021'!$BS123</f>
        <v>0.53082311615961364</v>
      </c>
      <c r="P123" s="122">
        <f>'Verdeling Gemeentefonds 2021'!AK123/'Verdeling Gemeentefonds 2021'!$BS123</f>
        <v>0.29765127818887682</v>
      </c>
      <c r="Q123" s="125">
        <f>'Verdeling Gemeentefonds 2021'!AO123/'Verdeling Gemeentefonds 2021'!$BS123</f>
        <v>1.1116525095455614E-2</v>
      </c>
      <c r="R123" s="121">
        <f>'Verdeling Gemeentefonds 2021'!AR123/'Verdeling Gemeentefonds 2021'!$BS123</f>
        <v>1.3562375363271833E-2</v>
      </c>
      <c r="S123" s="121">
        <f>'Verdeling Gemeentefonds 2021'!AU123/'Verdeling Gemeentefonds 2021'!$BS123</f>
        <v>3.1013025037079318E-2</v>
      </c>
      <c r="T123" s="121">
        <f>'Verdeling Gemeentefonds 2021'!AX123/'Verdeling Gemeentefonds 2021'!$BS123</f>
        <v>2.7757801115701138E-2</v>
      </c>
      <c r="U123" s="121">
        <f>'Verdeling Gemeentefonds 2021'!BA123/'Verdeling Gemeentefonds 2021'!$BS123</f>
        <v>2.6163488015693209E-2</v>
      </c>
      <c r="V123" s="119">
        <f>'Verdeling Gemeentefonds 2021'!BB123/'Verdeling Gemeentefonds 2021'!$BS123</f>
        <v>0.10961321462720111</v>
      </c>
      <c r="W123" s="112">
        <f>'Verdeling Gemeentefonds 2021'!BI123/'Verdeling Gemeentefonds 2021'!$BS123</f>
        <v>-1.6226407126459431E-4</v>
      </c>
      <c r="X123" s="120">
        <f>'Verdeling Gemeentefonds 2021'!BF123/'Verdeling Gemeentefonds 2021'!$BS123</f>
        <v>0</v>
      </c>
      <c r="Y123" s="112">
        <f>'Verdeling Gemeentefonds 2021'!BL123/'Verdeling Gemeentefonds 2021'!$BS123</f>
        <v>0</v>
      </c>
      <c r="Z123" s="120">
        <f>'Verdeling Gemeentefonds 2021'!BR123/'Verdeling Gemeentefonds 2021'!$BS123</f>
        <v>2.0868109502929131E-3</v>
      </c>
      <c r="AA123" s="129">
        <f t="shared" si="1"/>
        <v>1.0000002056176287</v>
      </c>
    </row>
    <row r="124" spans="1:27" x14ac:dyDescent="0.25">
      <c r="A124" s="128" t="s">
        <v>353</v>
      </c>
      <c r="B124" s="13" t="s">
        <v>54</v>
      </c>
      <c r="C124" s="112">
        <f>'Verdeling Gemeentefonds 2021'!D124/'Verdeling Gemeentefonds 2021'!$BS124</f>
        <v>0</v>
      </c>
      <c r="D124" s="115">
        <f>'Verdeling Gemeentefonds 2021'!E124/'Verdeling Gemeentefonds 2021'!$BS124</f>
        <v>0</v>
      </c>
      <c r="E124" s="115">
        <f>'Verdeling Gemeentefonds 2021'!F124/'Verdeling Gemeentefonds 2021'!$BS124</f>
        <v>0</v>
      </c>
      <c r="F124" s="115">
        <f>'Verdeling Gemeentefonds 2021'!G124/'Verdeling Gemeentefonds 2021'!$BS124</f>
        <v>0</v>
      </c>
      <c r="G124" s="115">
        <f>'Verdeling Gemeentefonds 2021'!H124/'Verdeling Gemeentefonds 2021'!$BS124</f>
        <v>0</v>
      </c>
      <c r="H124" s="115">
        <f>'Verdeling Gemeentefonds 2021'!I124/'Verdeling Gemeentefonds 2021'!$BS124</f>
        <v>0</v>
      </c>
      <c r="I124" s="119">
        <f>'Verdeling Gemeentefonds 2021'!J124/'Verdeling Gemeentefonds 2021'!$BS124</f>
        <v>0</v>
      </c>
      <c r="J124" s="113">
        <f>'Verdeling Gemeentefonds 2021'!N124/'Verdeling Gemeentefonds 2021'!$BS124</f>
        <v>5.2198773228843989E-2</v>
      </c>
      <c r="K124" s="115">
        <f>'Verdeling Gemeentefonds 2021'!S124/'Verdeling Gemeentefonds 2021'!$BS124</f>
        <v>0</v>
      </c>
      <c r="L124" s="119">
        <f>'Verdeling Gemeentefonds 2021'!T124/'Verdeling Gemeentefonds 2021'!$BS124</f>
        <v>5.2198773228843989E-2</v>
      </c>
      <c r="M124" s="112">
        <f>'Verdeling Gemeentefonds 2021'!Z124/'Verdeling Gemeentefonds 2021'!$BS124</f>
        <v>0.38955069792933505</v>
      </c>
      <c r="N124" s="115">
        <f>'Verdeling Gemeentefonds 2021'!AE124/'Verdeling Gemeentefonds 2021'!$BS124</f>
        <v>0.25475710736438478</v>
      </c>
      <c r="O124" s="117">
        <f>'Verdeling Gemeentefonds 2021'!AF124/'Verdeling Gemeentefonds 2021'!$BS124</f>
        <v>0.64430780529371978</v>
      </c>
      <c r="P124" s="122">
        <f>'Verdeling Gemeentefonds 2021'!AK124/'Verdeling Gemeentefonds 2021'!$BS124</f>
        <v>8.5328703967440342E-2</v>
      </c>
      <c r="Q124" s="125">
        <f>'Verdeling Gemeentefonds 2021'!AO124/'Verdeling Gemeentefonds 2021'!$BS124</f>
        <v>1.8875104222885096E-2</v>
      </c>
      <c r="R124" s="121">
        <f>'Verdeling Gemeentefonds 2021'!AR124/'Verdeling Gemeentefonds 2021'!$BS124</f>
        <v>3.4375755376613346E-2</v>
      </c>
      <c r="S124" s="121">
        <f>'Verdeling Gemeentefonds 2021'!AU124/'Verdeling Gemeentefonds 2021'!$BS124</f>
        <v>8.479034336796315E-2</v>
      </c>
      <c r="T124" s="121">
        <f>'Verdeling Gemeentefonds 2021'!AX124/'Verdeling Gemeentefonds 2021'!$BS124</f>
        <v>2.5681598590648488E-2</v>
      </c>
      <c r="U124" s="121">
        <f>'Verdeling Gemeentefonds 2021'!BA124/'Verdeling Gemeentefonds 2021'!$BS124</f>
        <v>5.2539463612397572E-2</v>
      </c>
      <c r="V124" s="119">
        <f>'Verdeling Gemeentefonds 2021'!BB124/'Verdeling Gemeentefonds 2021'!$BS124</f>
        <v>0.21626226517050764</v>
      </c>
      <c r="W124" s="112">
        <f>'Verdeling Gemeentefonds 2021'!BI124/'Verdeling Gemeentefonds 2021'!$BS124</f>
        <v>-1.8426641227020437E-4</v>
      </c>
      <c r="X124" s="120">
        <f>'Verdeling Gemeentefonds 2021'!BF124/'Verdeling Gemeentefonds 2021'!$BS124</f>
        <v>0</v>
      </c>
      <c r="Y124" s="112">
        <f>'Verdeling Gemeentefonds 2021'!BL124/'Verdeling Gemeentefonds 2021'!$BS124</f>
        <v>0</v>
      </c>
      <c r="Z124" s="120">
        <f>'Verdeling Gemeentefonds 2021'!BR124/'Verdeling Gemeentefonds 2021'!$BS124</f>
        <v>2.0868107131138064E-3</v>
      </c>
      <c r="AA124" s="129">
        <f t="shared" si="1"/>
        <v>1.0000000919613554</v>
      </c>
    </row>
    <row r="125" spans="1:27" x14ac:dyDescent="0.25">
      <c r="A125" s="128" t="s">
        <v>471</v>
      </c>
      <c r="B125" s="13" t="s">
        <v>172</v>
      </c>
      <c r="C125" s="112">
        <f>'Verdeling Gemeentefonds 2021'!D125/'Verdeling Gemeentefonds 2021'!$BS125</f>
        <v>0</v>
      </c>
      <c r="D125" s="115">
        <f>'Verdeling Gemeentefonds 2021'!E125/'Verdeling Gemeentefonds 2021'!$BS125</f>
        <v>0</v>
      </c>
      <c r="E125" s="115">
        <f>'Verdeling Gemeentefonds 2021'!F125/'Verdeling Gemeentefonds 2021'!$BS125</f>
        <v>0</v>
      </c>
      <c r="F125" s="115">
        <f>'Verdeling Gemeentefonds 2021'!G125/'Verdeling Gemeentefonds 2021'!$BS125</f>
        <v>0</v>
      </c>
      <c r="G125" s="115">
        <f>'Verdeling Gemeentefonds 2021'!H125/'Verdeling Gemeentefonds 2021'!$BS125</f>
        <v>0</v>
      </c>
      <c r="H125" s="115">
        <f>'Verdeling Gemeentefonds 2021'!I125/'Verdeling Gemeentefonds 2021'!$BS125</f>
        <v>0</v>
      </c>
      <c r="I125" s="119">
        <f>'Verdeling Gemeentefonds 2021'!J125/'Verdeling Gemeentefonds 2021'!$BS125</f>
        <v>0</v>
      </c>
      <c r="J125" s="113">
        <f>'Verdeling Gemeentefonds 2021'!N125/'Verdeling Gemeentefonds 2021'!$BS125</f>
        <v>3.5530942223765918E-2</v>
      </c>
      <c r="K125" s="115">
        <f>'Verdeling Gemeentefonds 2021'!S125/'Verdeling Gemeentefonds 2021'!$BS125</f>
        <v>3.461224247280239E-3</v>
      </c>
      <c r="L125" s="119">
        <f>'Verdeling Gemeentefonds 2021'!T125/'Verdeling Gemeentefonds 2021'!$BS125</f>
        <v>3.8992166471046162E-2</v>
      </c>
      <c r="M125" s="112">
        <f>'Verdeling Gemeentefonds 2021'!Z125/'Verdeling Gemeentefonds 2021'!$BS125</f>
        <v>0.37129644165633902</v>
      </c>
      <c r="N125" s="115">
        <f>'Verdeling Gemeentefonds 2021'!AE125/'Verdeling Gemeentefonds 2021'!$BS125</f>
        <v>0.26697210291138829</v>
      </c>
      <c r="O125" s="117">
        <f>'Verdeling Gemeentefonds 2021'!AF125/'Verdeling Gemeentefonds 2021'!$BS125</f>
        <v>0.6382685445677273</v>
      </c>
      <c r="P125" s="122">
        <f>'Verdeling Gemeentefonds 2021'!AK125/'Verdeling Gemeentefonds 2021'!$BS125</f>
        <v>0.17434657080412863</v>
      </c>
      <c r="Q125" s="125">
        <f>'Verdeling Gemeentefonds 2021'!AO125/'Verdeling Gemeentefonds 2021'!$BS125</f>
        <v>1.6031546199168668E-2</v>
      </c>
      <c r="R125" s="121">
        <f>'Verdeling Gemeentefonds 2021'!AR125/'Verdeling Gemeentefonds 2021'!$BS125</f>
        <v>4.1286044127595782E-2</v>
      </c>
      <c r="S125" s="121">
        <f>'Verdeling Gemeentefonds 2021'!AU125/'Verdeling Gemeentefonds 2021'!$BS125</f>
        <v>4.4168046289194879E-2</v>
      </c>
      <c r="T125" s="121">
        <f>'Verdeling Gemeentefonds 2021'!AX125/'Verdeling Gemeentefonds 2021'!$BS125</f>
        <v>3.2183615518874185E-2</v>
      </c>
      <c r="U125" s="121">
        <f>'Verdeling Gemeentefonds 2021'!BA125/'Verdeling Gemeentefonds 2021'!$BS125</f>
        <v>1.2803588261703183E-2</v>
      </c>
      <c r="V125" s="119">
        <f>'Verdeling Gemeentefonds 2021'!BB125/'Verdeling Gemeentefonds 2021'!$BS125</f>
        <v>0.14647284039653671</v>
      </c>
      <c r="W125" s="112">
        <f>'Verdeling Gemeentefonds 2021'!BI125/'Verdeling Gemeentefonds 2021'!$BS125</f>
        <v>-1.6701882194085932E-4</v>
      </c>
      <c r="X125" s="120">
        <f>'Verdeling Gemeentefonds 2021'!BF125/'Verdeling Gemeentefonds 2021'!$BS125</f>
        <v>0</v>
      </c>
      <c r="Y125" s="112">
        <f>'Verdeling Gemeentefonds 2021'!BL125/'Verdeling Gemeentefonds 2021'!$BS125</f>
        <v>0</v>
      </c>
      <c r="Z125" s="120">
        <f>'Verdeling Gemeentefonds 2021'!BR125/'Verdeling Gemeentefonds 2021'!$BS125</f>
        <v>2.0868103412387071E-3</v>
      </c>
      <c r="AA125" s="129">
        <f t="shared" si="1"/>
        <v>0.99999991375873676</v>
      </c>
    </row>
    <row r="126" spans="1:27" x14ac:dyDescent="0.25">
      <c r="A126" s="128" t="s">
        <v>449</v>
      </c>
      <c r="B126" s="13" t="s">
        <v>150</v>
      </c>
      <c r="C126" s="112">
        <f>'Verdeling Gemeentefonds 2021'!D126/'Verdeling Gemeentefonds 2021'!$BS126</f>
        <v>0</v>
      </c>
      <c r="D126" s="115">
        <f>'Verdeling Gemeentefonds 2021'!E126/'Verdeling Gemeentefonds 2021'!$BS126</f>
        <v>0</v>
      </c>
      <c r="E126" s="115">
        <f>'Verdeling Gemeentefonds 2021'!F126/'Verdeling Gemeentefonds 2021'!$BS126</f>
        <v>0</v>
      </c>
      <c r="F126" s="115">
        <f>'Verdeling Gemeentefonds 2021'!G126/'Verdeling Gemeentefonds 2021'!$BS126</f>
        <v>0</v>
      </c>
      <c r="G126" s="115">
        <f>'Verdeling Gemeentefonds 2021'!H126/'Verdeling Gemeentefonds 2021'!$BS126</f>
        <v>0.2028684524794975</v>
      </c>
      <c r="H126" s="115">
        <f>'Verdeling Gemeentefonds 2021'!I126/'Verdeling Gemeentefonds 2021'!$BS126</f>
        <v>0</v>
      </c>
      <c r="I126" s="119">
        <f>'Verdeling Gemeentefonds 2021'!J126/'Verdeling Gemeentefonds 2021'!$BS126</f>
        <v>0.2028684524794975</v>
      </c>
      <c r="J126" s="113">
        <f>'Verdeling Gemeentefonds 2021'!N126/'Verdeling Gemeentefonds 2021'!$BS126</f>
        <v>6.6524613985062236E-2</v>
      </c>
      <c r="K126" s="115">
        <f>'Verdeling Gemeentefonds 2021'!S126/'Verdeling Gemeentefonds 2021'!$BS126</f>
        <v>5.6165203017406871E-2</v>
      </c>
      <c r="L126" s="119">
        <f>'Verdeling Gemeentefonds 2021'!T126/'Verdeling Gemeentefonds 2021'!$BS126</f>
        <v>0.1226898170024691</v>
      </c>
      <c r="M126" s="112">
        <f>'Verdeling Gemeentefonds 2021'!Z126/'Verdeling Gemeentefonds 2021'!$BS126</f>
        <v>0.24439587440129892</v>
      </c>
      <c r="N126" s="115">
        <f>'Verdeling Gemeentefonds 2021'!AE126/'Verdeling Gemeentefonds 2021'!$BS126</f>
        <v>0.12976095885235706</v>
      </c>
      <c r="O126" s="117">
        <f>'Verdeling Gemeentefonds 2021'!AF126/'Verdeling Gemeentefonds 2021'!$BS126</f>
        <v>0.37415683325365601</v>
      </c>
      <c r="P126" s="122">
        <f>'Verdeling Gemeentefonds 2021'!AK126/'Verdeling Gemeentefonds 2021'!$BS126</f>
        <v>0.13592624145295376</v>
      </c>
      <c r="Q126" s="125">
        <f>'Verdeling Gemeentefonds 2021'!AO126/'Verdeling Gemeentefonds 2021'!$BS126</f>
        <v>1.5493104816142649E-2</v>
      </c>
      <c r="R126" s="121">
        <f>'Verdeling Gemeentefonds 2021'!AR126/'Verdeling Gemeentefonds 2021'!$BS126</f>
        <v>3.0710195750662601E-2</v>
      </c>
      <c r="S126" s="121">
        <f>'Verdeling Gemeentefonds 2021'!AU126/'Verdeling Gemeentefonds 2021'!$BS126</f>
        <v>4.3294343764608056E-2</v>
      </c>
      <c r="T126" s="121">
        <f>'Verdeling Gemeentefonds 2021'!AX126/'Verdeling Gemeentefonds 2021'!$BS126</f>
        <v>3.5574577346668565E-2</v>
      </c>
      <c r="U126" s="121">
        <f>'Verdeling Gemeentefonds 2021'!BA126/'Verdeling Gemeentefonds 2021'!$BS126</f>
        <v>3.7370183156104957E-2</v>
      </c>
      <c r="V126" s="119">
        <f>'Verdeling Gemeentefonds 2021'!BB126/'Verdeling Gemeentefonds 2021'!$BS126</f>
        <v>0.16244240483418684</v>
      </c>
      <c r="W126" s="112">
        <f>'Verdeling Gemeentefonds 2021'!BI126/'Verdeling Gemeentefonds 2021'!$BS126</f>
        <v>-1.7057660230109152E-4</v>
      </c>
      <c r="X126" s="120">
        <f>'Verdeling Gemeentefonds 2021'!BF126/'Verdeling Gemeentefonds 2021'!$BS126</f>
        <v>0</v>
      </c>
      <c r="Y126" s="112">
        <f>'Verdeling Gemeentefonds 2021'!BL126/'Verdeling Gemeentefonds 2021'!$BS126</f>
        <v>0</v>
      </c>
      <c r="Z126" s="120">
        <f>'Verdeling Gemeentefonds 2021'!BR126/'Verdeling Gemeentefonds 2021'!$BS126</f>
        <v>2.0868104855359393E-3</v>
      </c>
      <c r="AA126" s="129">
        <f t="shared" si="1"/>
        <v>0.9999999829059979</v>
      </c>
    </row>
    <row r="127" spans="1:27" x14ac:dyDescent="0.25">
      <c r="A127" s="128" t="s">
        <v>477</v>
      </c>
      <c r="B127" s="13" t="s">
        <v>178</v>
      </c>
      <c r="C127" s="112">
        <f>'Verdeling Gemeentefonds 2021'!D127/'Verdeling Gemeentefonds 2021'!$BS127</f>
        <v>0</v>
      </c>
      <c r="D127" s="115">
        <f>'Verdeling Gemeentefonds 2021'!E127/'Verdeling Gemeentefonds 2021'!$BS127</f>
        <v>0</v>
      </c>
      <c r="E127" s="115">
        <f>'Verdeling Gemeentefonds 2021'!F127/'Verdeling Gemeentefonds 2021'!$BS127</f>
        <v>0</v>
      </c>
      <c r="F127" s="115">
        <f>'Verdeling Gemeentefonds 2021'!G127/'Verdeling Gemeentefonds 2021'!$BS127</f>
        <v>0</v>
      </c>
      <c r="G127" s="115">
        <f>'Verdeling Gemeentefonds 2021'!H127/'Verdeling Gemeentefonds 2021'!$BS127</f>
        <v>0</v>
      </c>
      <c r="H127" s="115">
        <f>'Verdeling Gemeentefonds 2021'!I127/'Verdeling Gemeentefonds 2021'!$BS127</f>
        <v>0</v>
      </c>
      <c r="I127" s="119">
        <f>'Verdeling Gemeentefonds 2021'!J127/'Verdeling Gemeentefonds 2021'!$BS127</f>
        <v>0</v>
      </c>
      <c r="J127" s="113">
        <f>'Verdeling Gemeentefonds 2021'!N127/'Verdeling Gemeentefonds 2021'!$BS127</f>
        <v>6.5052398371265918E-2</v>
      </c>
      <c r="K127" s="115">
        <f>'Verdeling Gemeentefonds 2021'!S127/'Verdeling Gemeentefonds 2021'!$BS127</f>
        <v>1.6303630073798848E-2</v>
      </c>
      <c r="L127" s="119">
        <f>'Verdeling Gemeentefonds 2021'!T127/'Verdeling Gemeentefonds 2021'!$BS127</f>
        <v>8.135602844506476E-2</v>
      </c>
      <c r="M127" s="112">
        <f>'Verdeling Gemeentefonds 2021'!Z127/'Verdeling Gemeentefonds 2021'!$BS127</f>
        <v>0.43065314192093251</v>
      </c>
      <c r="N127" s="115">
        <f>'Verdeling Gemeentefonds 2021'!AE127/'Verdeling Gemeentefonds 2021'!$BS127</f>
        <v>0.27437448795834246</v>
      </c>
      <c r="O127" s="117">
        <f>'Verdeling Gemeentefonds 2021'!AF127/'Verdeling Gemeentefonds 2021'!$BS127</f>
        <v>0.70502762987927503</v>
      </c>
      <c r="P127" s="122">
        <f>'Verdeling Gemeentefonds 2021'!AK127/'Verdeling Gemeentefonds 2021'!$BS127</f>
        <v>6.5098839618000393E-2</v>
      </c>
      <c r="Q127" s="125">
        <f>'Verdeling Gemeentefonds 2021'!AO127/'Verdeling Gemeentefonds 2021'!$BS127</f>
        <v>1.8821933850732251E-2</v>
      </c>
      <c r="R127" s="121">
        <f>'Verdeling Gemeentefonds 2021'!AR127/'Verdeling Gemeentefonds 2021'!$BS127</f>
        <v>2.6106604439421133E-2</v>
      </c>
      <c r="S127" s="121">
        <f>'Verdeling Gemeentefonds 2021'!AU127/'Verdeling Gemeentefonds 2021'!$BS127</f>
        <v>4.4583603642529404E-2</v>
      </c>
      <c r="T127" s="121">
        <f>'Verdeling Gemeentefonds 2021'!AX127/'Verdeling Gemeentefonds 2021'!$BS127</f>
        <v>4.6631376600769721E-2</v>
      </c>
      <c r="U127" s="121">
        <f>'Verdeling Gemeentefonds 2021'!BA127/'Verdeling Gemeentefonds 2021'!$BS127</f>
        <v>1.0445627480111739E-2</v>
      </c>
      <c r="V127" s="119">
        <f>'Verdeling Gemeentefonds 2021'!BB127/'Verdeling Gemeentefonds 2021'!$BS127</f>
        <v>0.14658914601356426</v>
      </c>
      <c r="W127" s="112">
        <f>'Verdeling Gemeentefonds 2021'!BI127/'Verdeling Gemeentefonds 2021'!$BS127</f>
        <v>-1.5847310996116546E-4</v>
      </c>
      <c r="X127" s="120">
        <f>'Verdeling Gemeentefonds 2021'!BF127/'Verdeling Gemeentefonds 2021'!$BS127</f>
        <v>0</v>
      </c>
      <c r="Y127" s="112">
        <f>'Verdeling Gemeentefonds 2021'!BL127/'Verdeling Gemeentefonds 2021'!$BS127</f>
        <v>0</v>
      </c>
      <c r="Z127" s="120">
        <f>'Verdeling Gemeentefonds 2021'!BR127/'Verdeling Gemeentefonds 2021'!$BS127</f>
        <v>2.0868104822433461E-3</v>
      </c>
      <c r="AA127" s="129">
        <f t="shared" si="1"/>
        <v>0.99999998132818646</v>
      </c>
    </row>
    <row r="128" spans="1:27" x14ac:dyDescent="0.25">
      <c r="A128" s="128" t="s">
        <v>478</v>
      </c>
      <c r="B128" s="13" t="s">
        <v>179</v>
      </c>
      <c r="C128" s="112">
        <f>'Verdeling Gemeentefonds 2021'!D128/'Verdeling Gemeentefonds 2021'!$BS128</f>
        <v>0</v>
      </c>
      <c r="D128" s="115">
        <f>'Verdeling Gemeentefonds 2021'!E128/'Verdeling Gemeentefonds 2021'!$BS128</f>
        <v>0</v>
      </c>
      <c r="E128" s="115">
        <f>'Verdeling Gemeentefonds 2021'!F128/'Verdeling Gemeentefonds 2021'!$BS128</f>
        <v>0</v>
      </c>
      <c r="F128" s="115">
        <f>'Verdeling Gemeentefonds 2021'!G128/'Verdeling Gemeentefonds 2021'!$BS128</f>
        <v>0</v>
      </c>
      <c r="G128" s="115">
        <f>'Verdeling Gemeentefonds 2021'!H128/'Verdeling Gemeentefonds 2021'!$BS128</f>
        <v>0</v>
      </c>
      <c r="H128" s="115">
        <f>'Verdeling Gemeentefonds 2021'!I128/'Verdeling Gemeentefonds 2021'!$BS128</f>
        <v>0</v>
      </c>
      <c r="I128" s="119">
        <f>'Verdeling Gemeentefonds 2021'!J128/'Verdeling Gemeentefonds 2021'!$BS128</f>
        <v>0</v>
      </c>
      <c r="J128" s="113">
        <f>'Verdeling Gemeentefonds 2021'!N128/'Verdeling Gemeentefonds 2021'!$BS128</f>
        <v>7.3450364897848994E-2</v>
      </c>
      <c r="K128" s="115">
        <f>'Verdeling Gemeentefonds 2021'!S128/'Verdeling Gemeentefonds 2021'!$BS128</f>
        <v>5.8087583455353066E-2</v>
      </c>
      <c r="L128" s="119">
        <f>'Verdeling Gemeentefonds 2021'!T128/'Verdeling Gemeentefonds 2021'!$BS128</f>
        <v>0.13153794835320207</v>
      </c>
      <c r="M128" s="112">
        <f>'Verdeling Gemeentefonds 2021'!Z128/'Verdeling Gemeentefonds 2021'!$BS128</f>
        <v>0.37891185075486056</v>
      </c>
      <c r="N128" s="115">
        <f>'Verdeling Gemeentefonds 2021'!AE128/'Verdeling Gemeentefonds 2021'!$BS128</f>
        <v>0.23657398928179188</v>
      </c>
      <c r="O128" s="117">
        <f>'Verdeling Gemeentefonds 2021'!AF128/'Verdeling Gemeentefonds 2021'!$BS128</f>
        <v>0.61548584003665252</v>
      </c>
      <c r="P128" s="122">
        <f>'Verdeling Gemeentefonds 2021'!AK128/'Verdeling Gemeentefonds 2021'!$BS128</f>
        <v>2.9014452453542391E-2</v>
      </c>
      <c r="Q128" s="125">
        <f>'Verdeling Gemeentefonds 2021'!AO128/'Verdeling Gemeentefonds 2021'!$BS128</f>
        <v>1.7869598514672753E-2</v>
      </c>
      <c r="R128" s="121">
        <f>'Verdeling Gemeentefonds 2021'!AR128/'Verdeling Gemeentefonds 2021'!$BS128</f>
        <v>4.2206798642083862E-2</v>
      </c>
      <c r="S128" s="121">
        <f>'Verdeling Gemeentefonds 2021'!AU128/'Verdeling Gemeentefonds 2021'!$BS128</f>
        <v>5.293708709680113E-2</v>
      </c>
      <c r="T128" s="121">
        <f>'Verdeling Gemeentefonds 2021'!AX128/'Verdeling Gemeentefonds 2021'!$BS128</f>
        <v>5.9811859446294462E-2</v>
      </c>
      <c r="U128" s="121">
        <f>'Verdeling Gemeentefonds 2021'!BA128/'Verdeling Gemeentefonds 2021'!$BS128</f>
        <v>4.9188329808547274E-2</v>
      </c>
      <c r="V128" s="119">
        <f>'Verdeling Gemeentefonds 2021'!BB128/'Verdeling Gemeentefonds 2021'!$BS128</f>
        <v>0.22201367350839948</v>
      </c>
      <c r="W128" s="112">
        <f>'Verdeling Gemeentefonds 2021'!BI128/'Verdeling Gemeentefonds 2021'!$BS128</f>
        <v>-1.3876646538153492E-4</v>
      </c>
      <c r="X128" s="120">
        <f>'Verdeling Gemeentefonds 2021'!BF128/'Verdeling Gemeentefonds 2021'!$BS128</f>
        <v>0</v>
      </c>
      <c r="Y128" s="112">
        <f>'Verdeling Gemeentefonds 2021'!BL128/'Verdeling Gemeentefonds 2021'!$BS128</f>
        <v>0</v>
      </c>
      <c r="Z128" s="120">
        <f>'Verdeling Gemeentefonds 2021'!BR128/'Verdeling Gemeentefonds 2021'!$BS128</f>
        <v>2.0868104342309673E-3</v>
      </c>
      <c r="AA128" s="129">
        <f t="shared" si="1"/>
        <v>0.99999995832064592</v>
      </c>
    </row>
    <row r="129" spans="1:27" x14ac:dyDescent="0.25">
      <c r="A129" s="128" t="s">
        <v>438</v>
      </c>
      <c r="B129" s="13" t="s">
        <v>139</v>
      </c>
      <c r="C129" s="112">
        <f>'Verdeling Gemeentefonds 2021'!D129/'Verdeling Gemeentefonds 2021'!$BS129</f>
        <v>0</v>
      </c>
      <c r="D129" s="115">
        <f>'Verdeling Gemeentefonds 2021'!E129/'Verdeling Gemeentefonds 2021'!$BS129</f>
        <v>0</v>
      </c>
      <c r="E129" s="115">
        <f>'Verdeling Gemeentefonds 2021'!F129/'Verdeling Gemeentefonds 2021'!$BS129</f>
        <v>0</v>
      </c>
      <c r="F129" s="115">
        <f>'Verdeling Gemeentefonds 2021'!G129/'Verdeling Gemeentefonds 2021'!$BS129</f>
        <v>0</v>
      </c>
      <c r="G129" s="115">
        <f>'Verdeling Gemeentefonds 2021'!H129/'Verdeling Gemeentefonds 2021'!$BS129</f>
        <v>0</v>
      </c>
      <c r="H129" s="115">
        <f>'Verdeling Gemeentefonds 2021'!I129/'Verdeling Gemeentefonds 2021'!$BS129</f>
        <v>0</v>
      </c>
      <c r="I129" s="119">
        <f>'Verdeling Gemeentefonds 2021'!J129/'Verdeling Gemeentefonds 2021'!$BS129</f>
        <v>0</v>
      </c>
      <c r="J129" s="113">
        <f>'Verdeling Gemeentefonds 2021'!N129/'Verdeling Gemeentefonds 2021'!$BS129</f>
        <v>6.5099360630385211E-2</v>
      </c>
      <c r="K129" s="115">
        <f>'Verdeling Gemeentefonds 2021'!S129/'Verdeling Gemeentefonds 2021'!$BS129</f>
        <v>3.961965063146858E-3</v>
      </c>
      <c r="L129" s="119">
        <f>'Verdeling Gemeentefonds 2021'!T129/'Verdeling Gemeentefonds 2021'!$BS129</f>
        <v>6.9061325693532072E-2</v>
      </c>
      <c r="M129" s="112">
        <f>'Verdeling Gemeentefonds 2021'!Z129/'Verdeling Gemeentefonds 2021'!$BS129</f>
        <v>0.32968130391921491</v>
      </c>
      <c r="N129" s="115">
        <f>'Verdeling Gemeentefonds 2021'!AE129/'Verdeling Gemeentefonds 2021'!$BS129</f>
        <v>0.25766759856925581</v>
      </c>
      <c r="O129" s="117">
        <f>'Verdeling Gemeentefonds 2021'!AF129/'Verdeling Gemeentefonds 2021'!$BS129</f>
        <v>0.58734890248847071</v>
      </c>
      <c r="P129" s="122">
        <f>'Verdeling Gemeentefonds 2021'!AK129/'Verdeling Gemeentefonds 2021'!$BS129</f>
        <v>0.2474615982120231</v>
      </c>
      <c r="Q129" s="125">
        <f>'Verdeling Gemeentefonds 2021'!AO129/'Verdeling Gemeentefonds 2021'!$BS129</f>
        <v>1.527791358196451E-2</v>
      </c>
      <c r="R129" s="121">
        <f>'Verdeling Gemeentefonds 2021'!AR129/'Verdeling Gemeentefonds 2021'!$BS129</f>
        <v>2.9707287662776794E-2</v>
      </c>
      <c r="S129" s="121">
        <f>'Verdeling Gemeentefonds 2021'!AU129/'Verdeling Gemeentefonds 2021'!$BS129</f>
        <v>2.7632177179232244E-2</v>
      </c>
      <c r="T129" s="121">
        <f>'Verdeling Gemeentefonds 2021'!AX129/'Verdeling Gemeentefonds 2021'!$BS129</f>
        <v>1.2757158557697891E-2</v>
      </c>
      <c r="U129" s="121">
        <f>'Verdeling Gemeentefonds 2021'!BA129/'Verdeling Gemeentefonds 2021'!$BS129</f>
        <v>8.8046759738501911E-3</v>
      </c>
      <c r="V129" s="119">
        <f>'Verdeling Gemeentefonds 2021'!BB129/'Verdeling Gemeentefonds 2021'!$BS129</f>
        <v>9.4179212955521632E-2</v>
      </c>
      <c r="W129" s="112">
        <f>'Verdeling Gemeentefonds 2021'!BI129/'Verdeling Gemeentefonds 2021'!$BS129</f>
        <v>-1.3792331578664881E-4</v>
      </c>
      <c r="X129" s="120">
        <f>'Verdeling Gemeentefonds 2021'!BF129/'Verdeling Gemeentefonds 2021'!$BS129</f>
        <v>0</v>
      </c>
      <c r="Y129" s="112">
        <f>'Verdeling Gemeentefonds 2021'!BL129/'Verdeling Gemeentefonds 2021'!$BS129</f>
        <v>0</v>
      </c>
      <c r="Z129" s="120">
        <f>'Verdeling Gemeentefonds 2021'!BR129/'Verdeling Gemeentefonds 2021'!$BS129</f>
        <v>2.0868103676215128E-3</v>
      </c>
      <c r="AA129" s="129">
        <f t="shared" si="1"/>
        <v>0.99999992640138236</v>
      </c>
    </row>
    <row r="130" spans="1:27" x14ac:dyDescent="0.25">
      <c r="A130" s="128" t="s">
        <v>312</v>
      </c>
      <c r="B130" s="13" t="s">
        <v>13</v>
      </c>
      <c r="C130" s="112">
        <f>'Verdeling Gemeentefonds 2021'!D130/'Verdeling Gemeentefonds 2021'!$BS130</f>
        <v>0</v>
      </c>
      <c r="D130" s="115">
        <f>'Verdeling Gemeentefonds 2021'!E130/'Verdeling Gemeentefonds 2021'!$BS130</f>
        <v>0</v>
      </c>
      <c r="E130" s="115">
        <f>'Verdeling Gemeentefonds 2021'!F130/'Verdeling Gemeentefonds 2021'!$BS130</f>
        <v>0</v>
      </c>
      <c r="F130" s="115">
        <f>'Verdeling Gemeentefonds 2021'!G130/'Verdeling Gemeentefonds 2021'!$BS130</f>
        <v>0</v>
      </c>
      <c r="G130" s="115">
        <f>'Verdeling Gemeentefonds 2021'!H130/'Verdeling Gemeentefonds 2021'!$BS130</f>
        <v>0</v>
      </c>
      <c r="H130" s="115">
        <f>'Verdeling Gemeentefonds 2021'!I130/'Verdeling Gemeentefonds 2021'!$BS130</f>
        <v>0</v>
      </c>
      <c r="I130" s="119">
        <f>'Verdeling Gemeentefonds 2021'!J130/'Verdeling Gemeentefonds 2021'!$BS130</f>
        <v>0</v>
      </c>
      <c r="J130" s="113">
        <f>'Verdeling Gemeentefonds 2021'!N130/'Verdeling Gemeentefonds 2021'!$BS130</f>
        <v>6.5047777115754754E-2</v>
      </c>
      <c r="K130" s="115">
        <f>'Verdeling Gemeentefonds 2021'!S130/'Verdeling Gemeentefonds 2021'!$BS130</f>
        <v>6.437493298168627E-2</v>
      </c>
      <c r="L130" s="119">
        <f>'Verdeling Gemeentefonds 2021'!T130/'Verdeling Gemeentefonds 2021'!$BS130</f>
        <v>0.12942271009744102</v>
      </c>
      <c r="M130" s="112">
        <f>'Verdeling Gemeentefonds 2021'!Z130/'Verdeling Gemeentefonds 2021'!$BS130</f>
        <v>0.34290094414588218</v>
      </c>
      <c r="N130" s="115">
        <f>'Verdeling Gemeentefonds 2021'!AE130/'Verdeling Gemeentefonds 2021'!$BS130</f>
        <v>0.18086984816474516</v>
      </c>
      <c r="O130" s="117">
        <f>'Verdeling Gemeentefonds 2021'!AF130/'Verdeling Gemeentefonds 2021'!$BS130</f>
        <v>0.52377079231062729</v>
      </c>
      <c r="P130" s="122">
        <f>'Verdeling Gemeentefonds 2021'!AK130/'Verdeling Gemeentefonds 2021'!$BS130</f>
        <v>0.19643324157520306</v>
      </c>
      <c r="Q130" s="125">
        <f>'Verdeling Gemeentefonds 2021'!AO130/'Verdeling Gemeentefonds 2021'!$BS130</f>
        <v>1.3006187103966468E-2</v>
      </c>
      <c r="R130" s="121">
        <f>'Verdeling Gemeentefonds 2021'!AR130/'Verdeling Gemeentefonds 2021'!$BS130</f>
        <v>1.4038223761345104E-2</v>
      </c>
      <c r="S130" s="121">
        <f>'Verdeling Gemeentefonds 2021'!AU130/'Verdeling Gemeentefonds 2021'!$BS130</f>
        <v>4.66290695733707E-2</v>
      </c>
      <c r="T130" s="121">
        <f>'Verdeling Gemeentefonds 2021'!AX130/'Verdeling Gemeentefonds 2021'!$BS130</f>
        <v>5.7059087861420985E-2</v>
      </c>
      <c r="U130" s="121">
        <f>'Verdeling Gemeentefonds 2021'!BA130/'Verdeling Gemeentefonds 2021'!$BS130</f>
        <v>1.7700299363797221E-2</v>
      </c>
      <c r="V130" s="119">
        <f>'Verdeling Gemeentefonds 2021'!BB130/'Verdeling Gemeentefonds 2021'!$BS130</f>
        <v>0.14843286766390046</v>
      </c>
      <c r="W130" s="112">
        <f>'Verdeling Gemeentefonds 2021'!BI130/'Verdeling Gemeentefonds 2021'!$BS130</f>
        <v>-1.4629928205209036E-4</v>
      </c>
      <c r="X130" s="120">
        <f>'Verdeling Gemeentefonds 2021'!BF130/'Verdeling Gemeentefonds 2021'!$BS130</f>
        <v>0</v>
      </c>
      <c r="Y130" s="112">
        <f>'Verdeling Gemeentefonds 2021'!BL130/'Verdeling Gemeentefonds 2021'!$BS130</f>
        <v>0</v>
      </c>
      <c r="Z130" s="120">
        <f>'Verdeling Gemeentefonds 2021'!BR130/'Verdeling Gemeentefonds 2021'!$BS130</f>
        <v>2.0868107781846254E-3</v>
      </c>
      <c r="AA130" s="129">
        <f t="shared" si="1"/>
        <v>1.0000001231433044</v>
      </c>
    </row>
    <row r="131" spans="1:27" x14ac:dyDescent="0.25">
      <c r="A131" s="128" t="s">
        <v>379</v>
      </c>
      <c r="B131" s="13" t="s">
        <v>80</v>
      </c>
      <c r="C131" s="112">
        <f>'Verdeling Gemeentefonds 2021'!D131/'Verdeling Gemeentefonds 2021'!$BS131</f>
        <v>0</v>
      </c>
      <c r="D131" s="115">
        <f>'Verdeling Gemeentefonds 2021'!E131/'Verdeling Gemeentefonds 2021'!$BS131</f>
        <v>0</v>
      </c>
      <c r="E131" s="115">
        <f>'Verdeling Gemeentefonds 2021'!F131/'Verdeling Gemeentefonds 2021'!$BS131</f>
        <v>0</v>
      </c>
      <c r="F131" s="115">
        <f>'Verdeling Gemeentefonds 2021'!G131/'Verdeling Gemeentefonds 2021'!$BS131</f>
        <v>0</v>
      </c>
      <c r="G131" s="115">
        <f>'Verdeling Gemeentefonds 2021'!H131/'Verdeling Gemeentefonds 2021'!$BS131</f>
        <v>0</v>
      </c>
      <c r="H131" s="115">
        <f>'Verdeling Gemeentefonds 2021'!I131/'Verdeling Gemeentefonds 2021'!$BS131</f>
        <v>0</v>
      </c>
      <c r="I131" s="119">
        <f>'Verdeling Gemeentefonds 2021'!J131/'Verdeling Gemeentefonds 2021'!$BS131</f>
        <v>0</v>
      </c>
      <c r="J131" s="113">
        <f>'Verdeling Gemeentefonds 2021'!N131/'Verdeling Gemeentefonds 2021'!$BS131</f>
        <v>6.9006966830568159E-2</v>
      </c>
      <c r="K131" s="115">
        <f>'Verdeling Gemeentefonds 2021'!S131/'Verdeling Gemeentefonds 2021'!$BS131</f>
        <v>6.338005413270769E-3</v>
      </c>
      <c r="L131" s="119">
        <f>'Verdeling Gemeentefonds 2021'!T131/'Verdeling Gemeentefonds 2021'!$BS131</f>
        <v>7.5344972243838931E-2</v>
      </c>
      <c r="M131" s="112">
        <f>'Verdeling Gemeentefonds 2021'!Z131/'Verdeling Gemeentefonds 2021'!$BS131</f>
        <v>0.30957773160025331</v>
      </c>
      <c r="N131" s="115">
        <f>'Verdeling Gemeentefonds 2021'!AE131/'Verdeling Gemeentefonds 2021'!$BS131</f>
        <v>0.22968691731146232</v>
      </c>
      <c r="O131" s="117">
        <f>'Verdeling Gemeentefonds 2021'!AF131/'Verdeling Gemeentefonds 2021'!$BS131</f>
        <v>0.53926464891171566</v>
      </c>
      <c r="P131" s="122">
        <f>'Verdeling Gemeentefonds 2021'!AK131/'Verdeling Gemeentefonds 2021'!$BS131</f>
        <v>0.20534838801588701</v>
      </c>
      <c r="Q131" s="125">
        <f>'Verdeling Gemeentefonds 2021'!AO131/'Verdeling Gemeentefonds 2021'!$BS131</f>
        <v>1.2232730629645172E-2</v>
      </c>
      <c r="R131" s="121">
        <f>'Verdeling Gemeentefonds 2021'!AR131/'Verdeling Gemeentefonds 2021'!$BS131</f>
        <v>3.8169145246814529E-2</v>
      </c>
      <c r="S131" s="121">
        <f>'Verdeling Gemeentefonds 2021'!AU131/'Verdeling Gemeentefonds 2021'!$BS131</f>
        <v>4.5095943410412405E-2</v>
      </c>
      <c r="T131" s="121">
        <f>'Verdeling Gemeentefonds 2021'!AX131/'Verdeling Gemeentefonds 2021'!$BS131</f>
        <v>5.1984099097161937E-2</v>
      </c>
      <c r="U131" s="121">
        <f>'Verdeling Gemeentefonds 2021'!BA131/'Verdeling Gemeentefonds 2021'!$BS131</f>
        <v>3.0627958908100422E-2</v>
      </c>
      <c r="V131" s="119">
        <f>'Verdeling Gemeentefonds 2021'!BB131/'Verdeling Gemeentefonds 2021'!$BS131</f>
        <v>0.17810987729213446</v>
      </c>
      <c r="W131" s="112">
        <f>'Verdeling Gemeentefonds 2021'!BI131/'Verdeling Gemeentefonds 2021'!$BS131</f>
        <v>-1.5482941741622202E-4</v>
      </c>
      <c r="X131" s="120">
        <f>'Verdeling Gemeentefonds 2021'!BF131/'Verdeling Gemeentefonds 2021'!$BS131</f>
        <v>0</v>
      </c>
      <c r="Y131" s="112">
        <f>'Verdeling Gemeentefonds 2021'!BL131/'Verdeling Gemeentefonds 2021'!$BS131</f>
        <v>0</v>
      </c>
      <c r="Z131" s="120">
        <f>'Verdeling Gemeentefonds 2021'!BR131/'Verdeling Gemeentefonds 2021'!$BS131</f>
        <v>2.0868102442681514E-3</v>
      </c>
      <c r="AA131" s="129">
        <f t="shared" si="1"/>
        <v>0.999999867290428</v>
      </c>
    </row>
    <row r="132" spans="1:27" x14ac:dyDescent="0.25">
      <c r="A132" s="128" t="s">
        <v>313</v>
      </c>
      <c r="B132" s="13" t="s">
        <v>14</v>
      </c>
      <c r="C132" s="112">
        <f>'Verdeling Gemeentefonds 2021'!D132/'Verdeling Gemeentefonds 2021'!$BS132</f>
        <v>0</v>
      </c>
      <c r="D132" s="115">
        <f>'Verdeling Gemeentefonds 2021'!E132/'Verdeling Gemeentefonds 2021'!$BS132</f>
        <v>0</v>
      </c>
      <c r="E132" s="115">
        <f>'Verdeling Gemeentefonds 2021'!F132/'Verdeling Gemeentefonds 2021'!$BS132</f>
        <v>0</v>
      </c>
      <c r="F132" s="115">
        <f>'Verdeling Gemeentefonds 2021'!G132/'Verdeling Gemeentefonds 2021'!$BS132</f>
        <v>0</v>
      </c>
      <c r="G132" s="115">
        <f>'Verdeling Gemeentefonds 2021'!H132/'Verdeling Gemeentefonds 2021'!$BS132</f>
        <v>0</v>
      </c>
      <c r="H132" s="115">
        <f>'Verdeling Gemeentefonds 2021'!I132/'Verdeling Gemeentefonds 2021'!$BS132</f>
        <v>0</v>
      </c>
      <c r="I132" s="119">
        <f>'Verdeling Gemeentefonds 2021'!J132/'Verdeling Gemeentefonds 2021'!$BS132</f>
        <v>0</v>
      </c>
      <c r="J132" s="113">
        <f>'Verdeling Gemeentefonds 2021'!N132/'Verdeling Gemeentefonds 2021'!$BS132</f>
        <v>7.7912729758135763E-2</v>
      </c>
      <c r="K132" s="115">
        <f>'Verdeling Gemeentefonds 2021'!S132/'Verdeling Gemeentefonds 2021'!$BS132</f>
        <v>7.3583652932659768E-2</v>
      </c>
      <c r="L132" s="119">
        <f>'Verdeling Gemeentefonds 2021'!T132/'Verdeling Gemeentefonds 2021'!$BS132</f>
        <v>0.15149638269079554</v>
      </c>
      <c r="M132" s="112">
        <f>'Verdeling Gemeentefonds 2021'!Z132/'Verdeling Gemeentefonds 2021'!$BS132</f>
        <v>0.36075361049131827</v>
      </c>
      <c r="N132" s="115">
        <f>'Verdeling Gemeentefonds 2021'!AE132/'Verdeling Gemeentefonds 2021'!$BS132</f>
        <v>0.21556093531633888</v>
      </c>
      <c r="O132" s="117">
        <f>'Verdeling Gemeentefonds 2021'!AF132/'Verdeling Gemeentefonds 2021'!$BS132</f>
        <v>0.57631454580765717</v>
      </c>
      <c r="P132" s="122">
        <f>'Verdeling Gemeentefonds 2021'!AK132/'Verdeling Gemeentefonds 2021'!$BS132</f>
        <v>7.1635215698264629E-2</v>
      </c>
      <c r="Q132" s="125">
        <f>'Verdeling Gemeentefonds 2021'!AO132/'Verdeling Gemeentefonds 2021'!$BS132</f>
        <v>1.4936145871251898E-2</v>
      </c>
      <c r="R132" s="121">
        <f>'Verdeling Gemeentefonds 2021'!AR132/'Verdeling Gemeentefonds 2021'!$BS132</f>
        <v>3.3003670222979557E-2</v>
      </c>
      <c r="S132" s="121">
        <f>'Verdeling Gemeentefonds 2021'!AU132/'Verdeling Gemeentefonds 2021'!$BS132</f>
        <v>7.7916081713815408E-2</v>
      </c>
      <c r="T132" s="121">
        <f>'Verdeling Gemeentefonds 2021'!AX132/'Verdeling Gemeentefonds 2021'!$BS132</f>
        <v>5.0980570931865123E-2</v>
      </c>
      <c r="U132" s="121">
        <f>'Verdeling Gemeentefonds 2021'!BA132/'Verdeling Gemeentefonds 2021'!$BS132</f>
        <v>2.1735337169813025E-2</v>
      </c>
      <c r="V132" s="119">
        <f>'Verdeling Gemeentefonds 2021'!BB132/'Verdeling Gemeentefonds 2021'!$BS132</f>
        <v>0.19857180590972501</v>
      </c>
      <c r="W132" s="112">
        <f>'Verdeling Gemeentefonds 2021'!BI132/'Verdeling Gemeentefonds 2021'!$BS132</f>
        <v>-1.0484433944818985E-4</v>
      </c>
      <c r="X132" s="120">
        <f>'Verdeling Gemeentefonds 2021'!BF132/'Verdeling Gemeentefonds 2021'!$BS132</f>
        <v>0</v>
      </c>
      <c r="Y132" s="112">
        <f>'Verdeling Gemeentefonds 2021'!BL132/'Verdeling Gemeentefonds 2021'!$BS132</f>
        <v>0</v>
      </c>
      <c r="Z132" s="120">
        <f>'Verdeling Gemeentefonds 2021'!BR132/'Verdeling Gemeentefonds 2021'!$BS132</f>
        <v>2.0868103461519128E-3</v>
      </c>
      <c r="AA132" s="129">
        <f t="shared" si="1"/>
        <v>0.99999991611314609</v>
      </c>
    </row>
    <row r="133" spans="1:27" x14ac:dyDescent="0.25">
      <c r="A133" s="128" t="s">
        <v>380</v>
      </c>
      <c r="B133" s="13" t="s">
        <v>81</v>
      </c>
      <c r="C133" s="112">
        <f>'Verdeling Gemeentefonds 2021'!D133/'Verdeling Gemeentefonds 2021'!$BS133</f>
        <v>0</v>
      </c>
      <c r="D133" s="115">
        <f>'Verdeling Gemeentefonds 2021'!E133/'Verdeling Gemeentefonds 2021'!$BS133</f>
        <v>0</v>
      </c>
      <c r="E133" s="115">
        <f>'Verdeling Gemeentefonds 2021'!F133/'Verdeling Gemeentefonds 2021'!$BS133</f>
        <v>0</v>
      </c>
      <c r="F133" s="115">
        <f>'Verdeling Gemeentefonds 2021'!G133/'Verdeling Gemeentefonds 2021'!$BS133</f>
        <v>0</v>
      </c>
      <c r="G133" s="115">
        <f>'Verdeling Gemeentefonds 2021'!H133/'Verdeling Gemeentefonds 2021'!$BS133</f>
        <v>0</v>
      </c>
      <c r="H133" s="115">
        <f>'Verdeling Gemeentefonds 2021'!I133/'Verdeling Gemeentefonds 2021'!$BS133</f>
        <v>0</v>
      </c>
      <c r="I133" s="119">
        <f>'Verdeling Gemeentefonds 2021'!J133/'Verdeling Gemeentefonds 2021'!$BS133</f>
        <v>0</v>
      </c>
      <c r="J133" s="113">
        <f>'Verdeling Gemeentefonds 2021'!N133/'Verdeling Gemeentefonds 2021'!$BS133</f>
        <v>5.5475195070724487E-2</v>
      </c>
      <c r="K133" s="115">
        <f>'Verdeling Gemeentefonds 2021'!S133/'Verdeling Gemeentefonds 2021'!$BS133</f>
        <v>9.9705928935365548E-2</v>
      </c>
      <c r="L133" s="119">
        <f>'Verdeling Gemeentefonds 2021'!T133/'Verdeling Gemeentefonds 2021'!$BS133</f>
        <v>0.15518112400609002</v>
      </c>
      <c r="M133" s="112">
        <f>'Verdeling Gemeentefonds 2021'!Z133/'Verdeling Gemeentefonds 2021'!$BS133</f>
        <v>0.30425974784716114</v>
      </c>
      <c r="N133" s="115">
        <f>'Verdeling Gemeentefonds 2021'!AE133/'Verdeling Gemeentefonds 2021'!$BS133</f>
        <v>0.25510995894712746</v>
      </c>
      <c r="O133" s="117">
        <f>'Verdeling Gemeentefonds 2021'!AF133/'Verdeling Gemeentefonds 2021'!$BS133</f>
        <v>0.55936970679428866</v>
      </c>
      <c r="P133" s="122">
        <f>'Verdeling Gemeentefonds 2021'!AK133/'Verdeling Gemeentefonds 2021'!$BS133</f>
        <v>9.254361691401515E-2</v>
      </c>
      <c r="Q133" s="125">
        <f>'Verdeling Gemeentefonds 2021'!AO133/'Verdeling Gemeentefonds 2021'!$BS133</f>
        <v>1.2888383555179423E-2</v>
      </c>
      <c r="R133" s="121">
        <f>'Verdeling Gemeentefonds 2021'!AR133/'Verdeling Gemeentefonds 2021'!$BS133</f>
        <v>3.5570099815432625E-2</v>
      </c>
      <c r="S133" s="121">
        <f>'Verdeling Gemeentefonds 2021'!AU133/'Verdeling Gemeentefonds 2021'!$BS133</f>
        <v>4.2143595046381675E-2</v>
      </c>
      <c r="T133" s="121">
        <f>'Verdeling Gemeentefonds 2021'!AX133/'Verdeling Gemeentefonds 2021'!$BS133</f>
        <v>4.1714889110250335E-2</v>
      </c>
      <c r="U133" s="121">
        <f>'Verdeling Gemeentefonds 2021'!BA133/'Verdeling Gemeentefonds 2021'!$BS133</f>
        <v>5.8684341145422321E-2</v>
      </c>
      <c r="V133" s="119">
        <f>'Verdeling Gemeentefonds 2021'!BB133/'Verdeling Gemeentefonds 2021'!$BS133</f>
        <v>0.19100130867266638</v>
      </c>
      <c r="W133" s="112">
        <f>'Verdeling Gemeentefonds 2021'!BI133/'Verdeling Gemeentefonds 2021'!$BS133</f>
        <v>-1.8271831959645868E-4</v>
      </c>
      <c r="X133" s="120">
        <f>'Verdeling Gemeentefonds 2021'!BF133/'Verdeling Gemeentefonds 2021'!$BS133</f>
        <v>0</v>
      </c>
      <c r="Y133" s="112">
        <f>'Verdeling Gemeentefonds 2021'!BL133/'Verdeling Gemeentefonds 2021'!$BS133</f>
        <v>0</v>
      </c>
      <c r="Z133" s="120">
        <f>'Verdeling Gemeentefonds 2021'!BR133/'Verdeling Gemeentefonds 2021'!$BS133</f>
        <v>2.0868102045803875E-3</v>
      </c>
      <c r="AA133" s="129">
        <f t="shared" si="1"/>
        <v>0.99999984827204424</v>
      </c>
    </row>
    <row r="134" spans="1:27" x14ac:dyDescent="0.25">
      <c r="A134" s="128" t="s">
        <v>520</v>
      </c>
      <c r="B134" s="13" t="s">
        <v>221</v>
      </c>
      <c r="C134" s="112">
        <f>'Verdeling Gemeentefonds 2021'!D134/'Verdeling Gemeentefonds 2021'!$BS134</f>
        <v>0</v>
      </c>
      <c r="D134" s="115">
        <f>'Verdeling Gemeentefonds 2021'!E134/'Verdeling Gemeentefonds 2021'!$BS134</f>
        <v>0</v>
      </c>
      <c r="E134" s="115">
        <f>'Verdeling Gemeentefonds 2021'!F134/'Verdeling Gemeentefonds 2021'!$BS134</f>
        <v>0</v>
      </c>
      <c r="F134" s="115">
        <f>'Verdeling Gemeentefonds 2021'!G134/'Verdeling Gemeentefonds 2021'!$BS134</f>
        <v>0</v>
      </c>
      <c r="G134" s="115">
        <f>'Verdeling Gemeentefonds 2021'!H134/'Verdeling Gemeentefonds 2021'!$BS134</f>
        <v>0</v>
      </c>
      <c r="H134" s="115">
        <f>'Verdeling Gemeentefonds 2021'!I134/'Verdeling Gemeentefonds 2021'!$BS134</f>
        <v>0</v>
      </c>
      <c r="I134" s="119">
        <f>'Verdeling Gemeentefonds 2021'!J134/'Verdeling Gemeentefonds 2021'!$BS134</f>
        <v>0</v>
      </c>
      <c r="J134" s="113">
        <f>'Verdeling Gemeentefonds 2021'!N134/'Verdeling Gemeentefonds 2021'!$BS134</f>
        <v>4.8312220872803832E-2</v>
      </c>
      <c r="K134" s="115">
        <f>'Verdeling Gemeentefonds 2021'!S134/'Verdeling Gemeentefonds 2021'!$BS134</f>
        <v>0</v>
      </c>
      <c r="L134" s="119">
        <f>'Verdeling Gemeentefonds 2021'!T134/'Verdeling Gemeentefonds 2021'!$BS134</f>
        <v>4.8312220872803832E-2</v>
      </c>
      <c r="M134" s="112">
        <f>'Verdeling Gemeentefonds 2021'!Z134/'Verdeling Gemeentefonds 2021'!$BS134</f>
        <v>0.28850872355528961</v>
      </c>
      <c r="N134" s="115">
        <f>'Verdeling Gemeentefonds 2021'!AE134/'Verdeling Gemeentefonds 2021'!$BS134</f>
        <v>0.26306035822898377</v>
      </c>
      <c r="O134" s="117">
        <f>'Verdeling Gemeentefonds 2021'!AF134/'Verdeling Gemeentefonds 2021'!$BS134</f>
        <v>0.55156908178427344</v>
      </c>
      <c r="P134" s="122">
        <f>'Verdeling Gemeentefonds 2021'!AK134/'Verdeling Gemeentefonds 2021'!$BS134</f>
        <v>0.29277926650989794</v>
      </c>
      <c r="Q134" s="125">
        <f>'Verdeling Gemeentefonds 2021'!AO134/'Verdeling Gemeentefonds 2021'!$BS134</f>
        <v>1.1557933200372732E-2</v>
      </c>
      <c r="R134" s="121">
        <f>'Verdeling Gemeentefonds 2021'!AR134/'Verdeling Gemeentefonds 2021'!$BS134</f>
        <v>2.9289807012134014E-2</v>
      </c>
      <c r="S134" s="121">
        <f>'Verdeling Gemeentefonds 2021'!AU134/'Verdeling Gemeentefonds 2021'!$BS134</f>
        <v>4.0263554859643315E-2</v>
      </c>
      <c r="T134" s="121">
        <f>'Verdeling Gemeentefonds 2021'!AX134/'Verdeling Gemeentefonds 2021'!$BS134</f>
        <v>1.5399404961205768E-2</v>
      </c>
      <c r="U134" s="121">
        <f>'Verdeling Gemeentefonds 2021'!BA134/'Verdeling Gemeentefonds 2021'!$BS134</f>
        <v>8.9289695686901368E-3</v>
      </c>
      <c r="V134" s="119">
        <f>'Verdeling Gemeentefonds 2021'!BB134/'Verdeling Gemeentefonds 2021'!$BS134</f>
        <v>0.10543966960204595</v>
      </c>
      <c r="W134" s="112">
        <f>'Verdeling Gemeentefonds 2021'!BI134/'Verdeling Gemeentefonds 2021'!$BS134</f>
        <v>-1.8701935137267796E-4</v>
      </c>
      <c r="X134" s="120">
        <f>'Verdeling Gemeentefonds 2021'!BF134/'Verdeling Gemeentefonds 2021'!$BS134</f>
        <v>0</v>
      </c>
      <c r="Y134" s="112">
        <f>'Verdeling Gemeentefonds 2021'!BL134/'Verdeling Gemeentefonds 2021'!$BS134</f>
        <v>0</v>
      </c>
      <c r="Z134" s="120">
        <f>'Verdeling Gemeentefonds 2021'!BR134/'Verdeling Gemeentefonds 2021'!$BS134</f>
        <v>2.0868105838152528E-3</v>
      </c>
      <c r="AA134" s="129">
        <f t="shared" si="1"/>
        <v>1.0000000300014638</v>
      </c>
    </row>
    <row r="135" spans="1:27" x14ac:dyDescent="0.25">
      <c r="A135" s="128" t="s">
        <v>354</v>
      </c>
      <c r="B135" s="13" t="s">
        <v>55</v>
      </c>
      <c r="C135" s="112">
        <f>'Verdeling Gemeentefonds 2021'!D135/'Verdeling Gemeentefonds 2021'!$BS135</f>
        <v>0</v>
      </c>
      <c r="D135" s="115">
        <f>'Verdeling Gemeentefonds 2021'!E135/'Verdeling Gemeentefonds 2021'!$BS135</f>
        <v>0</v>
      </c>
      <c r="E135" s="115">
        <f>'Verdeling Gemeentefonds 2021'!F135/'Verdeling Gemeentefonds 2021'!$BS135</f>
        <v>0</v>
      </c>
      <c r="F135" s="115">
        <f>'Verdeling Gemeentefonds 2021'!G135/'Verdeling Gemeentefonds 2021'!$BS135</f>
        <v>0</v>
      </c>
      <c r="G135" s="115">
        <f>'Verdeling Gemeentefonds 2021'!H135/'Verdeling Gemeentefonds 2021'!$BS135</f>
        <v>0</v>
      </c>
      <c r="H135" s="115">
        <f>'Verdeling Gemeentefonds 2021'!I135/'Verdeling Gemeentefonds 2021'!$BS135</f>
        <v>0</v>
      </c>
      <c r="I135" s="119">
        <f>'Verdeling Gemeentefonds 2021'!J135/'Verdeling Gemeentefonds 2021'!$BS135</f>
        <v>0</v>
      </c>
      <c r="J135" s="113">
        <f>'Verdeling Gemeentefonds 2021'!N135/'Verdeling Gemeentefonds 2021'!$BS135</f>
        <v>5.0721593030451304E-2</v>
      </c>
      <c r="K135" s="115">
        <f>'Verdeling Gemeentefonds 2021'!S135/'Verdeling Gemeentefonds 2021'!$BS135</f>
        <v>3.1684976881656925E-2</v>
      </c>
      <c r="L135" s="119">
        <f>'Verdeling Gemeentefonds 2021'!T135/'Verdeling Gemeentefonds 2021'!$BS135</f>
        <v>8.2406569912108235E-2</v>
      </c>
      <c r="M135" s="112">
        <f>'Verdeling Gemeentefonds 2021'!Z135/'Verdeling Gemeentefonds 2021'!$BS135</f>
        <v>0.30667634780845049</v>
      </c>
      <c r="N135" s="115">
        <f>'Verdeling Gemeentefonds 2021'!AE135/'Verdeling Gemeentefonds 2021'!$BS135</f>
        <v>0.21780769233764605</v>
      </c>
      <c r="O135" s="117">
        <f>'Verdeling Gemeentefonds 2021'!AF135/'Verdeling Gemeentefonds 2021'!$BS135</f>
        <v>0.52448404014609651</v>
      </c>
      <c r="P135" s="122">
        <f>'Verdeling Gemeentefonds 2021'!AK135/'Verdeling Gemeentefonds 2021'!$BS135</f>
        <v>0.21830322937847771</v>
      </c>
      <c r="Q135" s="125">
        <f>'Verdeling Gemeentefonds 2021'!AO135/'Verdeling Gemeentefonds 2021'!$BS135</f>
        <v>1.3738131204992858E-2</v>
      </c>
      <c r="R135" s="121">
        <f>'Verdeling Gemeentefonds 2021'!AR135/'Verdeling Gemeentefonds 2021'!$BS135</f>
        <v>2.6399394941254942E-2</v>
      </c>
      <c r="S135" s="121">
        <f>'Verdeling Gemeentefonds 2021'!AU135/'Verdeling Gemeentefonds 2021'!$BS135</f>
        <v>5.5717933710581972E-2</v>
      </c>
      <c r="T135" s="121">
        <f>'Verdeling Gemeentefonds 2021'!AX135/'Verdeling Gemeentefonds 2021'!$BS135</f>
        <v>4.072997584690536E-2</v>
      </c>
      <c r="U135" s="121">
        <f>'Verdeling Gemeentefonds 2021'!BA135/'Verdeling Gemeentefonds 2021'!$BS135</f>
        <v>3.6296801844843407E-2</v>
      </c>
      <c r="V135" s="119">
        <f>'Verdeling Gemeentefonds 2021'!BB135/'Verdeling Gemeentefonds 2021'!$BS135</f>
        <v>0.17288223754857857</v>
      </c>
      <c r="W135" s="112">
        <f>'Verdeling Gemeentefonds 2021'!BI135/'Verdeling Gemeentefonds 2021'!$BS135</f>
        <v>-1.6279577343588863E-4</v>
      </c>
      <c r="X135" s="120">
        <f>'Verdeling Gemeentefonds 2021'!BF135/'Verdeling Gemeentefonds 2021'!$BS135</f>
        <v>0</v>
      </c>
      <c r="Y135" s="112">
        <f>'Verdeling Gemeentefonds 2021'!BL135/'Verdeling Gemeentefonds 2021'!$BS135</f>
        <v>0</v>
      </c>
      <c r="Z135" s="120">
        <f>'Verdeling Gemeentefonds 2021'!BR135/'Verdeling Gemeentefonds 2021'!$BS135</f>
        <v>2.0868107130376534E-3</v>
      </c>
      <c r="AA135" s="129">
        <f t="shared" si="1"/>
        <v>1.0000000919248628</v>
      </c>
    </row>
    <row r="136" spans="1:27" x14ac:dyDescent="0.25">
      <c r="A136" s="128" t="s">
        <v>418</v>
      </c>
      <c r="B136" s="13" t="s">
        <v>119</v>
      </c>
      <c r="C136" s="112">
        <f>'Verdeling Gemeentefonds 2021'!D136/'Verdeling Gemeentefonds 2021'!$BS136</f>
        <v>0</v>
      </c>
      <c r="D136" s="115">
        <f>'Verdeling Gemeentefonds 2021'!E136/'Verdeling Gemeentefonds 2021'!$BS136</f>
        <v>0</v>
      </c>
      <c r="E136" s="115">
        <f>'Verdeling Gemeentefonds 2021'!F136/'Verdeling Gemeentefonds 2021'!$BS136</f>
        <v>0</v>
      </c>
      <c r="F136" s="115">
        <f>'Verdeling Gemeentefonds 2021'!G136/'Verdeling Gemeentefonds 2021'!$BS136</f>
        <v>0</v>
      </c>
      <c r="G136" s="115">
        <f>'Verdeling Gemeentefonds 2021'!H136/'Verdeling Gemeentefonds 2021'!$BS136</f>
        <v>0</v>
      </c>
      <c r="H136" s="115">
        <f>'Verdeling Gemeentefonds 2021'!I136/'Verdeling Gemeentefonds 2021'!$BS136</f>
        <v>0</v>
      </c>
      <c r="I136" s="119">
        <f>'Verdeling Gemeentefonds 2021'!J136/'Verdeling Gemeentefonds 2021'!$BS136</f>
        <v>0</v>
      </c>
      <c r="J136" s="113">
        <f>'Verdeling Gemeentefonds 2021'!N136/'Verdeling Gemeentefonds 2021'!$BS136</f>
        <v>8.1263549251343589E-2</v>
      </c>
      <c r="K136" s="115">
        <f>'Verdeling Gemeentefonds 2021'!S136/'Verdeling Gemeentefonds 2021'!$BS136</f>
        <v>0.13930355472023748</v>
      </c>
      <c r="L136" s="119">
        <f>'Verdeling Gemeentefonds 2021'!T136/'Verdeling Gemeentefonds 2021'!$BS136</f>
        <v>0.22056710397158108</v>
      </c>
      <c r="M136" s="112">
        <f>'Verdeling Gemeentefonds 2021'!Z136/'Verdeling Gemeentefonds 2021'!$BS136</f>
        <v>0.33891836370069767</v>
      </c>
      <c r="N136" s="115">
        <f>'Verdeling Gemeentefonds 2021'!AE136/'Verdeling Gemeentefonds 2021'!$BS136</f>
        <v>0.23867933715411221</v>
      </c>
      <c r="O136" s="117">
        <f>'Verdeling Gemeentefonds 2021'!AF136/'Verdeling Gemeentefonds 2021'!$BS136</f>
        <v>0.57759770085480988</v>
      </c>
      <c r="P136" s="122">
        <f>'Verdeling Gemeentefonds 2021'!AK136/'Verdeling Gemeentefonds 2021'!$BS136</f>
        <v>8.1358430405927454E-2</v>
      </c>
      <c r="Q136" s="125">
        <f>'Verdeling Gemeentefonds 2021'!AO136/'Verdeling Gemeentefonds 2021'!$BS136</f>
        <v>1.5803179471816763E-2</v>
      </c>
      <c r="R136" s="121">
        <f>'Verdeling Gemeentefonds 2021'!AR136/'Verdeling Gemeentefonds 2021'!$BS136</f>
        <v>2.170036534697135E-2</v>
      </c>
      <c r="S136" s="121">
        <f>'Verdeling Gemeentefonds 2021'!AU136/'Verdeling Gemeentefonds 2021'!$BS136</f>
        <v>3.7957584216101382E-2</v>
      </c>
      <c r="T136" s="121">
        <f>'Verdeling Gemeentefonds 2021'!AX136/'Verdeling Gemeentefonds 2021'!$BS136</f>
        <v>4.3020546437836558E-2</v>
      </c>
      <c r="U136" s="121">
        <f>'Verdeling Gemeentefonds 2021'!BA136/'Verdeling Gemeentefonds 2021'!$BS136</f>
        <v>0</v>
      </c>
      <c r="V136" s="119">
        <f>'Verdeling Gemeentefonds 2021'!BB136/'Verdeling Gemeentefonds 2021'!$BS136</f>
        <v>0.11848167547272606</v>
      </c>
      <c r="W136" s="112">
        <f>'Verdeling Gemeentefonds 2021'!BI136/'Verdeling Gemeentefonds 2021'!$BS136</f>
        <v>-9.1778641272317137E-5</v>
      </c>
      <c r="X136" s="120">
        <f>'Verdeling Gemeentefonds 2021'!BF136/'Verdeling Gemeentefonds 2021'!$BS136</f>
        <v>0</v>
      </c>
      <c r="Y136" s="112">
        <f>'Verdeling Gemeentefonds 2021'!BL136/'Verdeling Gemeentefonds 2021'!$BS136</f>
        <v>0</v>
      </c>
      <c r="Z136" s="120">
        <f>'Verdeling Gemeentefonds 2021'!BR136/'Verdeling Gemeentefonds 2021'!$BS136</f>
        <v>2.0868104011430625E-3</v>
      </c>
      <c r="AA136" s="129">
        <f t="shared" ref="AA136:AA199" si="2">I136+L136+O136+P136+V136+SUM(W136:Z136)</f>
        <v>0.99999994246491519</v>
      </c>
    </row>
    <row r="137" spans="1:27" x14ac:dyDescent="0.25">
      <c r="A137" s="128" t="s">
        <v>573</v>
      </c>
      <c r="B137" s="13" t="s">
        <v>276</v>
      </c>
      <c r="C137" s="112">
        <f>'Verdeling Gemeentefonds 2021'!D137/'Verdeling Gemeentefonds 2021'!$BS137</f>
        <v>0</v>
      </c>
      <c r="D137" s="115">
        <f>'Verdeling Gemeentefonds 2021'!E137/'Verdeling Gemeentefonds 2021'!$BS137</f>
        <v>0</v>
      </c>
      <c r="E137" s="115">
        <f>'Verdeling Gemeentefonds 2021'!F137/'Verdeling Gemeentefonds 2021'!$BS137</f>
        <v>0</v>
      </c>
      <c r="F137" s="115">
        <f>'Verdeling Gemeentefonds 2021'!G137/'Verdeling Gemeentefonds 2021'!$BS137</f>
        <v>0</v>
      </c>
      <c r="G137" s="115">
        <f>'Verdeling Gemeentefonds 2021'!H137/'Verdeling Gemeentefonds 2021'!$BS137</f>
        <v>0</v>
      </c>
      <c r="H137" s="115">
        <f>'Verdeling Gemeentefonds 2021'!I137/'Verdeling Gemeentefonds 2021'!$BS137</f>
        <v>0</v>
      </c>
      <c r="I137" s="119">
        <f>'Verdeling Gemeentefonds 2021'!J137/'Verdeling Gemeentefonds 2021'!$BS137</f>
        <v>0</v>
      </c>
      <c r="J137" s="113">
        <f>'Verdeling Gemeentefonds 2021'!N137/'Verdeling Gemeentefonds 2021'!$BS137</f>
        <v>3.2037052465370017E-2</v>
      </c>
      <c r="K137" s="115">
        <f>'Verdeling Gemeentefonds 2021'!S137/'Verdeling Gemeentefonds 2021'!$BS137</f>
        <v>1.2594357108421231E-2</v>
      </c>
      <c r="L137" s="119">
        <f>'Verdeling Gemeentefonds 2021'!T137/'Verdeling Gemeentefonds 2021'!$BS137</f>
        <v>4.4631409573791248E-2</v>
      </c>
      <c r="M137" s="112">
        <f>'Verdeling Gemeentefonds 2021'!Z137/'Verdeling Gemeentefonds 2021'!$BS137</f>
        <v>0.40778774310216681</v>
      </c>
      <c r="N137" s="115">
        <f>'Verdeling Gemeentefonds 2021'!AE137/'Verdeling Gemeentefonds 2021'!$BS137</f>
        <v>0.2159543191288798</v>
      </c>
      <c r="O137" s="117">
        <f>'Verdeling Gemeentefonds 2021'!AF137/'Verdeling Gemeentefonds 2021'!$BS137</f>
        <v>0.62374206223104667</v>
      </c>
      <c r="P137" s="122">
        <f>'Verdeling Gemeentefonds 2021'!AK137/'Verdeling Gemeentefonds 2021'!$BS137</f>
        <v>0.19277745833743018</v>
      </c>
      <c r="Q137" s="125">
        <f>'Verdeling Gemeentefonds 2021'!AO137/'Verdeling Gemeentefonds 2021'!$BS137</f>
        <v>1.1873042547238415E-2</v>
      </c>
      <c r="R137" s="121">
        <f>'Verdeling Gemeentefonds 2021'!AR137/'Verdeling Gemeentefonds 2021'!$BS137</f>
        <v>2.4460807104459786E-2</v>
      </c>
      <c r="S137" s="121">
        <f>'Verdeling Gemeentefonds 2021'!AU137/'Verdeling Gemeentefonds 2021'!$BS137</f>
        <v>5.137448979616642E-2</v>
      </c>
      <c r="T137" s="121">
        <f>'Verdeling Gemeentefonds 2021'!AX137/'Verdeling Gemeentefonds 2021'!$BS137</f>
        <v>2.6101344639964115E-2</v>
      </c>
      <c r="U137" s="121">
        <f>'Verdeling Gemeentefonds 2021'!BA137/'Verdeling Gemeentefonds 2021'!$BS137</f>
        <v>2.3141959384657844E-2</v>
      </c>
      <c r="V137" s="119">
        <f>'Verdeling Gemeentefonds 2021'!BB137/'Verdeling Gemeentefonds 2021'!$BS137</f>
        <v>0.13695164347248653</v>
      </c>
      <c r="W137" s="112">
        <f>'Verdeling Gemeentefonds 2021'!BI137/'Verdeling Gemeentefonds 2021'!$BS137</f>
        <v>-1.8926056385963188E-4</v>
      </c>
      <c r="X137" s="120">
        <f>'Verdeling Gemeentefonds 2021'!BF137/'Verdeling Gemeentefonds 2021'!$BS137</f>
        <v>0</v>
      </c>
      <c r="Y137" s="112">
        <f>'Verdeling Gemeentefonds 2021'!BL137/'Verdeling Gemeentefonds 2021'!$BS137</f>
        <v>0</v>
      </c>
      <c r="Z137" s="120">
        <f>'Verdeling Gemeentefonds 2021'!BR137/'Verdeling Gemeentefonds 2021'!$BS137</f>
        <v>2.0868107796187013E-3</v>
      </c>
      <c r="AA137" s="129">
        <f t="shared" si="2"/>
        <v>1.0000001238305138</v>
      </c>
    </row>
    <row r="138" spans="1:27" x14ac:dyDescent="0.25">
      <c r="A138" s="128" t="s">
        <v>541</v>
      </c>
      <c r="B138" s="13" t="s">
        <v>244</v>
      </c>
      <c r="C138" s="112">
        <f>'Verdeling Gemeentefonds 2021'!D138/'Verdeling Gemeentefonds 2021'!$BS138</f>
        <v>0</v>
      </c>
      <c r="D138" s="115">
        <f>'Verdeling Gemeentefonds 2021'!E138/'Verdeling Gemeentefonds 2021'!$BS138</f>
        <v>0</v>
      </c>
      <c r="E138" s="115">
        <f>'Verdeling Gemeentefonds 2021'!F138/'Verdeling Gemeentefonds 2021'!$BS138</f>
        <v>0</v>
      </c>
      <c r="F138" s="115">
        <f>'Verdeling Gemeentefonds 2021'!G138/'Verdeling Gemeentefonds 2021'!$BS138</f>
        <v>0</v>
      </c>
      <c r="G138" s="115">
        <f>'Verdeling Gemeentefonds 2021'!H138/'Verdeling Gemeentefonds 2021'!$BS138</f>
        <v>0</v>
      </c>
      <c r="H138" s="115">
        <f>'Verdeling Gemeentefonds 2021'!I138/'Verdeling Gemeentefonds 2021'!$BS138</f>
        <v>0</v>
      </c>
      <c r="I138" s="119">
        <f>'Verdeling Gemeentefonds 2021'!J138/'Verdeling Gemeentefonds 2021'!$BS138</f>
        <v>0</v>
      </c>
      <c r="J138" s="113">
        <f>'Verdeling Gemeentefonds 2021'!N138/'Verdeling Gemeentefonds 2021'!$BS138</f>
        <v>5.0723653864679141E-2</v>
      </c>
      <c r="K138" s="115">
        <f>'Verdeling Gemeentefonds 2021'!S138/'Verdeling Gemeentefonds 2021'!$BS138</f>
        <v>9.3410227637866564E-3</v>
      </c>
      <c r="L138" s="119">
        <f>'Verdeling Gemeentefonds 2021'!T138/'Verdeling Gemeentefonds 2021'!$BS138</f>
        <v>6.0064676628465798E-2</v>
      </c>
      <c r="M138" s="112">
        <f>'Verdeling Gemeentefonds 2021'!Z138/'Verdeling Gemeentefonds 2021'!$BS138</f>
        <v>0.31948655300989565</v>
      </c>
      <c r="N138" s="115">
        <f>'Verdeling Gemeentefonds 2021'!AE138/'Verdeling Gemeentefonds 2021'!$BS138</f>
        <v>0.25446953409979994</v>
      </c>
      <c r="O138" s="117">
        <f>'Verdeling Gemeentefonds 2021'!AF138/'Verdeling Gemeentefonds 2021'!$BS138</f>
        <v>0.57395608710969559</v>
      </c>
      <c r="P138" s="122">
        <f>'Verdeling Gemeentefonds 2021'!AK138/'Verdeling Gemeentefonds 2021'!$BS138</f>
        <v>0.25757204118031035</v>
      </c>
      <c r="Q138" s="125">
        <f>'Verdeling Gemeentefonds 2021'!AO138/'Verdeling Gemeentefonds 2021'!$BS138</f>
        <v>1.3449150539652607E-2</v>
      </c>
      <c r="R138" s="121">
        <f>'Verdeling Gemeentefonds 2021'!AR138/'Verdeling Gemeentefonds 2021'!$BS138</f>
        <v>2.5259198477370851E-2</v>
      </c>
      <c r="S138" s="121">
        <f>'Verdeling Gemeentefonds 2021'!AU138/'Verdeling Gemeentefonds 2021'!$BS138</f>
        <v>3.3284610657307298E-2</v>
      </c>
      <c r="T138" s="121">
        <f>'Verdeling Gemeentefonds 2021'!AX138/'Verdeling Gemeentefonds 2021'!$BS138</f>
        <v>2.0651060934513139E-2</v>
      </c>
      <c r="U138" s="121">
        <f>'Verdeling Gemeentefonds 2021'!BA138/'Verdeling Gemeentefonds 2021'!$BS138</f>
        <v>1.3882648600243921E-2</v>
      </c>
      <c r="V138" s="119">
        <f>'Verdeling Gemeentefonds 2021'!BB138/'Verdeling Gemeentefonds 2021'!$BS138</f>
        <v>0.10652666920908781</v>
      </c>
      <c r="W138" s="112">
        <f>'Verdeling Gemeentefonds 2021'!BI138/'Verdeling Gemeentefonds 2021'!$BS138</f>
        <v>-2.0652400438746446E-4</v>
      </c>
      <c r="X138" s="120">
        <f>'Verdeling Gemeentefonds 2021'!BF138/'Verdeling Gemeentefonds 2021'!$BS138</f>
        <v>0</v>
      </c>
      <c r="Y138" s="112">
        <f>'Verdeling Gemeentefonds 2021'!BL138/'Verdeling Gemeentefonds 2021'!$BS138</f>
        <v>0</v>
      </c>
      <c r="Z138" s="120">
        <f>'Verdeling Gemeentefonds 2021'!BR138/'Verdeling Gemeentefonds 2021'!$BS138</f>
        <v>2.0868100206735364E-3</v>
      </c>
      <c r="AA138" s="129">
        <f t="shared" si="2"/>
        <v>0.99999976014384573</v>
      </c>
    </row>
    <row r="139" spans="1:27" x14ac:dyDescent="0.25">
      <c r="A139" s="128" t="s">
        <v>443</v>
      </c>
      <c r="B139" s="13" t="s">
        <v>144</v>
      </c>
      <c r="C139" s="112">
        <f>'Verdeling Gemeentefonds 2021'!D139/'Verdeling Gemeentefonds 2021'!$BS139</f>
        <v>0</v>
      </c>
      <c r="D139" s="115">
        <f>'Verdeling Gemeentefonds 2021'!E139/'Verdeling Gemeentefonds 2021'!$BS139</f>
        <v>0</v>
      </c>
      <c r="E139" s="115">
        <f>'Verdeling Gemeentefonds 2021'!F139/'Verdeling Gemeentefonds 2021'!$BS139</f>
        <v>0</v>
      </c>
      <c r="F139" s="115">
        <f>'Verdeling Gemeentefonds 2021'!G139/'Verdeling Gemeentefonds 2021'!$BS139</f>
        <v>0</v>
      </c>
      <c r="G139" s="115">
        <f>'Verdeling Gemeentefonds 2021'!H139/'Verdeling Gemeentefonds 2021'!$BS139</f>
        <v>0.31863785840260422</v>
      </c>
      <c r="H139" s="115">
        <f>'Verdeling Gemeentefonds 2021'!I139/'Verdeling Gemeentefonds 2021'!$BS139</f>
        <v>0.34297972299882484</v>
      </c>
      <c r="I139" s="119">
        <f>'Verdeling Gemeentefonds 2021'!J139/'Verdeling Gemeentefonds 2021'!$BS139</f>
        <v>0.66161758140142901</v>
      </c>
      <c r="J139" s="113">
        <f>'Verdeling Gemeentefonds 2021'!N139/'Verdeling Gemeentefonds 2021'!$BS139</f>
        <v>7.0421072298840801E-2</v>
      </c>
      <c r="K139" s="115">
        <f>'Verdeling Gemeentefonds 2021'!S139/'Verdeling Gemeentefonds 2021'!$BS139</f>
        <v>2.3620161866860917E-2</v>
      </c>
      <c r="L139" s="119">
        <f>'Verdeling Gemeentefonds 2021'!T139/'Verdeling Gemeentefonds 2021'!$BS139</f>
        <v>9.4041234165701718E-2</v>
      </c>
      <c r="M139" s="112">
        <f>'Verdeling Gemeentefonds 2021'!Z139/'Verdeling Gemeentefonds 2021'!$BS139</f>
        <v>0.21197991510712302</v>
      </c>
      <c r="N139" s="115">
        <f>'Verdeling Gemeentefonds 2021'!AE139/'Verdeling Gemeentefonds 2021'!$BS139</f>
        <v>6.8849461701366951E-2</v>
      </c>
      <c r="O139" s="117">
        <f>'Verdeling Gemeentefonds 2021'!AF139/'Verdeling Gemeentefonds 2021'!$BS139</f>
        <v>0.28082937680848996</v>
      </c>
      <c r="P139" s="122">
        <f>'Verdeling Gemeentefonds 2021'!AK139/'Verdeling Gemeentefonds 2021'!$BS139</f>
        <v>9.4600533024046418E-2</v>
      </c>
      <c r="Q139" s="125">
        <f>'Verdeling Gemeentefonds 2021'!AO139/'Verdeling Gemeentefonds 2021'!$BS139</f>
        <v>1.5970898150055039E-2</v>
      </c>
      <c r="R139" s="121">
        <f>'Verdeling Gemeentefonds 2021'!AR139/'Verdeling Gemeentefonds 2021'!$BS139</f>
        <v>5.6532271245897846E-2</v>
      </c>
      <c r="S139" s="121">
        <f>'Verdeling Gemeentefonds 2021'!AU139/'Verdeling Gemeentefonds 2021'!$BS139</f>
        <v>6.0031593106580648E-2</v>
      </c>
      <c r="T139" s="121">
        <f>'Verdeling Gemeentefonds 2021'!AX139/'Verdeling Gemeentefonds 2021'!$BS139</f>
        <v>2.6136360323951634E-2</v>
      </c>
      <c r="U139" s="121">
        <f>'Verdeling Gemeentefonds 2021'!BA139/'Verdeling Gemeentefonds 2021'!$BS139</f>
        <v>4.3805125433757239E-2</v>
      </c>
      <c r="V139" s="119">
        <f>'Verdeling Gemeentefonds 2021'!BB139/'Verdeling Gemeentefonds 2021'!$BS139</f>
        <v>0.20247624826024241</v>
      </c>
      <c r="W139" s="112">
        <f>'Verdeling Gemeentefonds 2021'!BI139/'Verdeling Gemeentefonds 2021'!$BS139</f>
        <v>-2.3158447172021067E-4</v>
      </c>
      <c r="X139" s="120">
        <f>'Verdeling Gemeentefonds 2021'!BF139/'Verdeling Gemeentefonds 2021'!$BS139</f>
        <v>0</v>
      </c>
      <c r="Y139" s="112">
        <f>'Verdeling Gemeentefonds 2021'!BL139/'Verdeling Gemeentefonds 2021'!$BS139</f>
        <v>-0.33333334729704728</v>
      </c>
      <c r="Z139" s="120">
        <f>'Verdeling Gemeentefonds 2021'!BR139/'Verdeling Gemeentefonds 2021'!$BS139</f>
        <v>0</v>
      </c>
      <c r="AA139" s="129">
        <f t="shared" si="2"/>
        <v>1.0000000418911421</v>
      </c>
    </row>
    <row r="140" spans="1:27" x14ac:dyDescent="0.25">
      <c r="A140" s="128" t="s">
        <v>446</v>
      </c>
      <c r="B140" s="13" t="s">
        <v>147</v>
      </c>
      <c r="C140" s="112">
        <f>'Verdeling Gemeentefonds 2021'!D140/'Verdeling Gemeentefonds 2021'!$BS140</f>
        <v>0</v>
      </c>
      <c r="D140" s="115">
        <f>'Verdeling Gemeentefonds 2021'!E140/'Verdeling Gemeentefonds 2021'!$BS140</f>
        <v>0</v>
      </c>
      <c r="E140" s="115">
        <f>'Verdeling Gemeentefonds 2021'!F140/'Verdeling Gemeentefonds 2021'!$BS140</f>
        <v>0</v>
      </c>
      <c r="F140" s="115">
        <f>'Verdeling Gemeentefonds 2021'!G140/'Verdeling Gemeentefonds 2021'!$BS140</f>
        <v>0</v>
      </c>
      <c r="G140" s="115">
        <f>'Verdeling Gemeentefonds 2021'!H140/'Verdeling Gemeentefonds 2021'!$BS140</f>
        <v>0</v>
      </c>
      <c r="H140" s="115">
        <f>'Verdeling Gemeentefonds 2021'!I140/'Verdeling Gemeentefonds 2021'!$BS140</f>
        <v>0</v>
      </c>
      <c r="I140" s="119">
        <f>'Verdeling Gemeentefonds 2021'!J140/'Verdeling Gemeentefonds 2021'!$BS140</f>
        <v>0</v>
      </c>
      <c r="J140" s="113">
        <f>'Verdeling Gemeentefonds 2021'!N140/'Verdeling Gemeentefonds 2021'!$BS140</f>
        <v>3.8214613582433631E-2</v>
      </c>
      <c r="K140" s="115">
        <f>'Verdeling Gemeentefonds 2021'!S140/'Verdeling Gemeentefonds 2021'!$BS140</f>
        <v>2.3129822219049519E-2</v>
      </c>
      <c r="L140" s="119">
        <f>'Verdeling Gemeentefonds 2021'!T140/'Verdeling Gemeentefonds 2021'!$BS140</f>
        <v>6.1344435801483153E-2</v>
      </c>
      <c r="M140" s="112">
        <f>'Verdeling Gemeentefonds 2021'!Z140/'Verdeling Gemeentefonds 2021'!$BS140</f>
        <v>0.34465764086419676</v>
      </c>
      <c r="N140" s="115">
        <f>'Verdeling Gemeentefonds 2021'!AE140/'Verdeling Gemeentefonds 2021'!$BS140</f>
        <v>0.23756232679088679</v>
      </c>
      <c r="O140" s="117">
        <f>'Verdeling Gemeentefonds 2021'!AF140/'Verdeling Gemeentefonds 2021'!$BS140</f>
        <v>0.58221996765508355</v>
      </c>
      <c r="P140" s="122">
        <f>'Verdeling Gemeentefonds 2021'!AK140/'Verdeling Gemeentefonds 2021'!$BS140</f>
        <v>0.22802774898225028</v>
      </c>
      <c r="Q140" s="125">
        <f>'Verdeling Gemeentefonds 2021'!AO140/'Verdeling Gemeentefonds 2021'!$BS140</f>
        <v>1.5343817004953039E-2</v>
      </c>
      <c r="R140" s="121">
        <f>'Verdeling Gemeentefonds 2021'!AR140/'Verdeling Gemeentefonds 2021'!$BS140</f>
        <v>3.8022455058227649E-2</v>
      </c>
      <c r="S140" s="121">
        <f>'Verdeling Gemeentefonds 2021'!AU140/'Verdeling Gemeentefonds 2021'!$BS140</f>
        <v>4.0943255226155065E-2</v>
      </c>
      <c r="T140" s="121">
        <f>'Verdeling Gemeentefonds 2021'!AX140/'Verdeling Gemeentefonds 2021'!$BS140</f>
        <v>1.8435114591015302E-2</v>
      </c>
      <c r="U140" s="121">
        <f>'Verdeling Gemeentefonds 2021'!BA140/'Verdeling Gemeentefonds 2021'!$BS140</f>
        <v>1.3764441875679592E-2</v>
      </c>
      <c r="V140" s="119">
        <f>'Verdeling Gemeentefonds 2021'!BB140/'Verdeling Gemeentefonds 2021'!$BS140</f>
        <v>0.12650908375603065</v>
      </c>
      <c r="W140" s="112">
        <f>'Verdeling Gemeentefonds 2021'!BI140/'Verdeling Gemeentefonds 2021'!$BS140</f>
        <v>-1.8815031247455997E-4</v>
      </c>
      <c r="X140" s="120">
        <f>'Verdeling Gemeentefonds 2021'!BF140/'Verdeling Gemeentefonds 2021'!$BS140</f>
        <v>0</v>
      </c>
      <c r="Y140" s="112">
        <f>'Verdeling Gemeentefonds 2021'!BL140/'Verdeling Gemeentefonds 2021'!$BS140</f>
        <v>0</v>
      </c>
      <c r="Z140" s="120">
        <f>'Verdeling Gemeentefonds 2021'!BR140/'Verdeling Gemeentefonds 2021'!$BS140</f>
        <v>2.0868103045697021E-3</v>
      </c>
      <c r="AA140" s="129">
        <f t="shared" si="2"/>
        <v>0.99999989618694285</v>
      </c>
    </row>
    <row r="141" spans="1:27" x14ac:dyDescent="0.25">
      <c r="A141" s="128" t="s">
        <v>495</v>
      </c>
      <c r="B141" s="13" t="s">
        <v>196</v>
      </c>
      <c r="C141" s="112">
        <f>'Verdeling Gemeentefonds 2021'!D141/'Verdeling Gemeentefonds 2021'!$BS141</f>
        <v>0</v>
      </c>
      <c r="D141" s="115">
        <f>'Verdeling Gemeentefonds 2021'!E141/'Verdeling Gemeentefonds 2021'!$BS141</f>
        <v>0</v>
      </c>
      <c r="E141" s="115">
        <f>'Verdeling Gemeentefonds 2021'!F141/'Verdeling Gemeentefonds 2021'!$BS141</f>
        <v>0</v>
      </c>
      <c r="F141" s="115">
        <f>'Verdeling Gemeentefonds 2021'!G141/'Verdeling Gemeentefonds 2021'!$BS141</f>
        <v>0</v>
      </c>
      <c r="G141" s="115">
        <f>'Verdeling Gemeentefonds 2021'!H141/'Verdeling Gemeentefonds 2021'!$BS141</f>
        <v>0</v>
      </c>
      <c r="H141" s="115">
        <f>'Verdeling Gemeentefonds 2021'!I141/'Verdeling Gemeentefonds 2021'!$BS141</f>
        <v>0.4459345156320299</v>
      </c>
      <c r="I141" s="119">
        <f>'Verdeling Gemeentefonds 2021'!J141/'Verdeling Gemeentefonds 2021'!$BS141</f>
        <v>0.4459345156320299</v>
      </c>
      <c r="J141" s="113">
        <f>'Verdeling Gemeentefonds 2021'!N141/'Verdeling Gemeentefonds 2021'!$BS141</f>
        <v>7.0544361965609578E-2</v>
      </c>
      <c r="K141" s="115">
        <f>'Verdeling Gemeentefonds 2021'!S141/'Verdeling Gemeentefonds 2021'!$BS141</f>
        <v>2.8206407220070277E-2</v>
      </c>
      <c r="L141" s="119">
        <f>'Verdeling Gemeentefonds 2021'!T141/'Verdeling Gemeentefonds 2021'!$BS141</f>
        <v>9.8750769185679863E-2</v>
      </c>
      <c r="M141" s="112">
        <f>'Verdeling Gemeentefonds 2021'!Z141/'Verdeling Gemeentefonds 2021'!$BS141</f>
        <v>0.30562848275463611</v>
      </c>
      <c r="N141" s="115">
        <f>'Verdeling Gemeentefonds 2021'!AE141/'Verdeling Gemeentefonds 2021'!$BS141</f>
        <v>0.11689632117183532</v>
      </c>
      <c r="O141" s="117">
        <f>'Verdeling Gemeentefonds 2021'!AF141/'Verdeling Gemeentefonds 2021'!$BS141</f>
        <v>0.42252480392647146</v>
      </c>
      <c r="P141" s="122">
        <f>'Verdeling Gemeentefonds 2021'!AK141/'Verdeling Gemeentefonds 2021'!$BS141</f>
        <v>0.13247615556454098</v>
      </c>
      <c r="Q141" s="125">
        <f>'Verdeling Gemeentefonds 2021'!AO141/'Verdeling Gemeentefonds 2021'!$BS141</f>
        <v>2.3225918860477396E-2</v>
      </c>
      <c r="R141" s="121">
        <f>'Verdeling Gemeentefonds 2021'!AR141/'Verdeling Gemeentefonds 2021'!$BS141</f>
        <v>3.605135878267484E-2</v>
      </c>
      <c r="S141" s="121">
        <f>'Verdeling Gemeentefonds 2021'!AU141/'Verdeling Gemeentefonds 2021'!$BS141</f>
        <v>6.7583398236033071E-2</v>
      </c>
      <c r="T141" s="121">
        <f>'Verdeling Gemeentefonds 2021'!AX141/'Verdeling Gemeentefonds 2021'!$BS141</f>
        <v>6.6228369794566672E-2</v>
      </c>
      <c r="U141" s="121">
        <f>'Verdeling Gemeentefonds 2021'!BA141/'Verdeling Gemeentefonds 2021'!$BS141</f>
        <v>4.0765362011243728E-2</v>
      </c>
      <c r="V141" s="119">
        <f>'Verdeling Gemeentefonds 2021'!BB141/'Verdeling Gemeentefonds 2021'!$BS141</f>
        <v>0.23385440768499569</v>
      </c>
      <c r="W141" s="112">
        <f>'Verdeling Gemeentefonds 2021'!BI141/'Verdeling Gemeentefonds 2021'!$BS141</f>
        <v>-2.0736732851606453E-4</v>
      </c>
      <c r="X141" s="120">
        <f>'Verdeling Gemeentefonds 2021'!BF141/'Verdeling Gemeentefonds 2021'!$BS141</f>
        <v>0</v>
      </c>
      <c r="Y141" s="112">
        <f>'Verdeling Gemeentefonds 2021'!BL141/'Verdeling Gemeentefonds 2021'!$BS141</f>
        <v>-0.33333332116630049</v>
      </c>
      <c r="Z141" s="120">
        <f>'Verdeling Gemeentefonds 2021'!BR141/'Verdeling Gemeentefonds 2021'!$BS141</f>
        <v>0</v>
      </c>
      <c r="AA141" s="129">
        <f t="shared" si="2"/>
        <v>0.99999996349890152</v>
      </c>
    </row>
    <row r="142" spans="1:27" x14ac:dyDescent="0.25">
      <c r="A142" s="128" t="s">
        <v>314</v>
      </c>
      <c r="B142" s="13" t="s">
        <v>15</v>
      </c>
      <c r="C142" s="112">
        <f>'Verdeling Gemeentefonds 2021'!D142/'Verdeling Gemeentefonds 2021'!$BS142</f>
        <v>0</v>
      </c>
      <c r="D142" s="115">
        <f>'Verdeling Gemeentefonds 2021'!E142/'Verdeling Gemeentefonds 2021'!$BS142</f>
        <v>0</v>
      </c>
      <c r="E142" s="115">
        <f>'Verdeling Gemeentefonds 2021'!F142/'Verdeling Gemeentefonds 2021'!$BS142</f>
        <v>0</v>
      </c>
      <c r="F142" s="115">
        <f>'Verdeling Gemeentefonds 2021'!G142/'Verdeling Gemeentefonds 2021'!$BS142</f>
        <v>0</v>
      </c>
      <c r="G142" s="115">
        <f>'Verdeling Gemeentefonds 2021'!H142/'Verdeling Gemeentefonds 2021'!$BS142</f>
        <v>0</v>
      </c>
      <c r="H142" s="115">
        <f>'Verdeling Gemeentefonds 2021'!I142/'Verdeling Gemeentefonds 2021'!$BS142</f>
        <v>0</v>
      </c>
      <c r="I142" s="119">
        <f>'Verdeling Gemeentefonds 2021'!J142/'Verdeling Gemeentefonds 2021'!$BS142</f>
        <v>0</v>
      </c>
      <c r="J142" s="113">
        <f>'Verdeling Gemeentefonds 2021'!N142/'Verdeling Gemeentefonds 2021'!$BS142</f>
        <v>0.14185117577583706</v>
      </c>
      <c r="K142" s="115">
        <f>'Verdeling Gemeentefonds 2021'!S142/'Verdeling Gemeentefonds 2021'!$BS142</f>
        <v>0.11214494844448704</v>
      </c>
      <c r="L142" s="119">
        <f>'Verdeling Gemeentefonds 2021'!T142/'Verdeling Gemeentefonds 2021'!$BS142</f>
        <v>0.25399612422032408</v>
      </c>
      <c r="M142" s="112">
        <f>'Verdeling Gemeentefonds 2021'!Z142/'Verdeling Gemeentefonds 2021'!$BS142</f>
        <v>0.29195226961840548</v>
      </c>
      <c r="N142" s="115">
        <f>'Verdeling Gemeentefonds 2021'!AE142/'Verdeling Gemeentefonds 2021'!$BS142</f>
        <v>0.20047071975142361</v>
      </c>
      <c r="O142" s="117">
        <f>'Verdeling Gemeentefonds 2021'!AF142/'Verdeling Gemeentefonds 2021'!$BS142</f>
        <v>0.49242298936982914</v>
      </c>
      <c r="P142" s="122">
        <f>'Verdeling Gemeentefonds 2021'!AK142/'Verdeling Gemeentefonds 2021'!$BS142</f>
        <v>5.4457067764834763E-2</v>
      </c>
      <c r="Q142" s="125">
        <f>'Verdeling Gemeentefonds 2021'!AO142/'Verdeling Gemeentefonds 2021'!$BS142</f>
        <v>1.3074196745317178E-2</v>
      </c>
      <c r="R142" s="121">
        <f>'Verdeling Gemeentefonds 2021'!AR142/'Verdeling Gemeentefonds 2021'!$BS142</f>
        <v>2.5681675177865498E-2</v>
      </c>
      <c r="S142" s="121">
        <f>'Verdeling Gemeentefonds 2021'!AU142/'Verdeling Gemeentefonds 2021'!$BS142</f>
        <v>5.4395518628649629E-2</v>
      </c>
      <c r="T142" s="121">
        <f>'Verdeling Gemeentefonds 2021'!AX142/'Verdeling Gemeentefonds 2021'!$BS142</f>
        <v>7.5092332995905731E-2</v>
      </c>
      <c r="U142" s="121">
        <f>'Verdeling Gemeentefonds 2021'!BA142/'Verdeling Gemeentefonds 2021'!$BS142</f>
        <v>2.8914046172108611E-2</v>
      </c>
      <c r="V142" s="119">
        <f>'Verdeling Gemeentefonds 2021'!BB142/'Verdeling Gemeentefonds 2021'!$BS142</f>
        <v>0.19715776971984666</v>
      </c>
      <c r="W142" s="112">
        <f>'Verdeling Gemeentefonds 2021'!BI142/'Verdeling Gemeentefonds 2021'!$BS142</f>
        <v>-1.2081078355714525E-4</v>
      </c>
      <c r="X142" s="120">
        <f>'Verdeling Gemeentefonds 2021'!BF142/'Verdeling Gemeentefonds 2021'!$BS142</f>
        <v>0</v>
      </c>
      <c r="Y142" s="112">
        <f>'Verdeling Gemeentefonds 2021'!BL142/'Verdeling Gemeentefonds 2021'!$BS142</f>
        <v>0</v>
      </c>
      <c r="Z142" s="120">
        <f>'Verdeling Gemeentefonds 2021'!BR142/'Verdeling Gemeentefonds 2021'!$BS142</f>
        <v>2.0868104183482108E-3</v>
      </c>
      <c r="AA142" s="129">
        <f t="shared" si="2"/>
        <v>0.99999995070962566</v>
      </c>
    </row>
    <row r="143" spans="1:27" x14ac:dyDescent="0.25">
      <c r="A143" s="128" t="s">
        <v>447</v>
      </c>
      <c r="B143" s="13" t="s">
        <v>148</v>
      </c>
      <c r="C143" s="112">
        <f>'Verdeling Gemeentefonds 2021'!D143/'Verdeling Gemeentefonds 2021'!$BS143</f>
        <v>0</v>
      </c>
      <c r="D143" s="115">
        <f>'Verdeling Gemeentefonds 2021'!E143/'Verdeling Gemeentefonds 2021'!$BS143</f>
        <v>0</v>
      </c>
      <c r="E143" s="115">
        <f>'Verdeling Gemeentefonds 2021'!F143/'Verdeling Gemeentefonds 2021'!$BS143</f>
        <v>0</v>
      </c>
      <c r="F143" s="115">
        <f>'Verdeling Gemeentefonds 2021'!G143/'Verdeling Gemeentefonds 2021'!$BS143</f>
        <v>0</v>
      </c>
      <c r="G143" s="115">
        <f>'Verdeling Gemeentefonds 2021'!H143/'Verdeling Gemeentefonds 2021'!$BS143</f>
        <v>0</v>
      </c>
      <c r="H143" s="115">
        <f>'Verdeling Gemeentefonds 2021'!I143/'Verdeling Gemeentefonds 2021'!$BS143</f>
        <v>0</v>
      </c>
      <c r="I143" s="119">
        <f>'Verdeling Gemeentefonds 2021'!J143/'Verdeling Gemeentefonds 2021'!$BS143</f>
        <v>0</v>
      </c>
      <c r="J143" s="113">
        <f>'Verdeling Gemeentefonds 2021'!N143/'Verdeling Gemeentefonds 2021'!$BS143</f>
        <v>4.9522263961757046E-2</v>
      </c>
      <c r="K143" s="115">
        <f>'Verdeling Gemeentefonds 2021'!S143/'Verdeling Gemeentefonds 2021'!$BS143</f>
        <v>3.986205315610028E-2</v>
      </c>
      <c r="L143" s="119">
        <f>'Verdeling Gemeentefonds 2021'!T143/'Verdeling Gemeentefonds 2021'!$BS143</f>
        <v>8.9384317117857326E-2</v>
      </c>
      <c r="M143" s="112">
        <f>'Verdeling Gemeentefonds 2021'!Z143/'Verdeling Gemeentefonds 2021'!$BS143</f>
        <v>0.35743638862103283</v>
      </c>
      <c r="N143" s="115">
        <f>'Verdeling Gemeentefonds 2021'!AE143/'Verdeling Gemeentefonds 2021'!$BS143</f>
        <v>0.20935238054257863</v>
      </c>
      <c r="O143" s="117">
        <f>'Verdeling Gemeentefonds 2021'!AF143/'Verdeling Gemeentefonds 2021'!$BS143</f>
        <v>0.56678876916361143</v>
      </c>
      <c r="P143" s="122">
        <f>'Verdeling Gemeentefonds 2021'!AK143/'Verdeling Gemeentefonds 2021'!$BS143</f>
        <v>0.21181611386861454</v>
      </c>
      <c r="Q143" s="125">
        <f>'Verdeling Gemeentefonds 2021'!AO143/'Verdeling Gemeentefonds 2021'!$BS143</f>
        <v>1.727487952184668E-2</v>
      </c>
      <c r="R143" s="121">
        <f>'Verdeling Gemeentefonds 2021'!AR143/'Verdeling Gemeentefonds 2021'!$BS143</f>
        <v>5.1989170048844222E-2</v>
      </c>
      <c r="S143" s="121">
        <f>'Verdeling Gemeentefonds 2021'!AU143/'Verdeling Gemeentefonds 2021'!$BS143</f>
        <v>3.7783656549215089E-2</v>
      </c>
      <c r="T143" s="121">
        <f>'Verdeling Gemeentefonds 2021'!AX143/'Verdeling Gemeentefonds 2021'!$BS143</f>
        <v>1.5003072720921476E-2</v>
      </c>
      <c r="U143" s="121">
        <f>'Verdeling Gemeentefonds 2021'!BA143/'Verdeling Gemeentefonds 2021'!$BS143</f>
        <v>8.0587365833724549E-3</v>
      </c>
      <c r="V143" s="119">
        <f>'Verdeling Gemeentefonds 2021'!BB143/'Verdeling Gemeentefonds 2021'!$BS143</f>
        <v>0.13010951542419993</v>
      </c>
      <c r="W143" s="112">
        <f>'Verdeling Gemeentefonds 2021'!BI143/'Verdeling Gemeentefonds 2021'!$BS143</f>
        <v>-1.8560087453018521E-4</v>
      </c>
      <c r="X143" s="120">
        <f>'Verdeling Gemeentefonds 2021'!BF143/'Verdeling Gemeentefonds 2021'!$BS143</f>
        <v>0</v>
      </c>
      <c r="Y143" s="112">
        <f>'Verdeling Gemeentefonds 2021'!BL143/'Verdeling Gemeentefonds 2021'!$BS143</f>
        <v>0</v>
      </c>
      <c r="Z143" s="120">
        <f>'Verdeling Gemeentefonds 2021'!BR143/'Verdeling Gemeentefonds 2021'!$BS143</f>
        <v>2.0868103648318693E-3</v>
      </c>
      <c r="AA143" s="129">
        <f t="shared" si="2"/>
        <v>0.9999999250645849</v>
      </c>
    </row>
    <row r="144" spans="1:27" x14ac:dyDescent="0.25">
      <c r="A144" s="128" t="s">
        <v>419</v>
      </c>
      <c r="B144" s="13" t="s">
        <v>120</v>
      </c>
      <c r="C144" s="112">
        <f>'Verdeling Gemeentefonds 2021'!D144/'Verdeling Gemeentefonds 2021'!$BS144</f>
        <v>0</v>
      </c>
      <c r="D144" s="115">
        <f>'Verdeling Gemeentefonds 2021'!E144/'Verdeling Gemeentefonds 2021'!$BS144</f>
        <v>0</v>
      </c>
      <c r="E144" s="115">
        <f>'Verdeling Gemeentefonds 2021'!F144/'Verdeling Gemeentefonds 2021'!$BS144</f>
        <v>0</v>
      </c>
      <c r="F144" s="115">
        <f>'Verdeling Gemeentefonds 2021'!G144/'Verdeling Gemeentefonds 2021'!$BS144</f>
        <v>0</v>
      </c>
      <c r="G144" s="115">
        <f>'Verdeling Gemeentefonds 2021'!H144/'Verdeling Gemeentefonds 2021'!$BS144</f>
        <v>0</v>
      </c>
      <c r="H144" s="115">
        <f>'Verdeling Gemeentefonds 2021'!I144/'Verdeling Gemeentefonds 2021'!$BS144</f>
        <v>0</v>
      </c>
      <c r="I144" s="119">
        <f>'Verdeling Gemeentefonds 2021'!J144/'Verdeling Gemeentefonds 2021'!$BS144</f>
        <v>0</v>
      </c>
      <c r="J144" s="113">
        <f>'Verdeling Gemeentefonds 2021'!N144/'Verdeling Gemeentefonds 2021'!$BS144</f>
        <v>3.0669622340975339E-2</v>
      </c>
      <c r="K144" s="115">
        <f>'Verdeling Gemeentefonds 2021'!S144/'Verdeling Gemeentefonds 2021'!$BS144</f>
        <v>3.345233653754122E-3</v>
      </c>
      <c r="L144" s="119">
        <f>'Verdeling Gemeentefonds 2021'!T144/'Verdeling Gemeentefonds 2021'!$BS144</f>
        <v>3.4014855994729462E-2</v>
      </c>
      <c r="M144" s="112">
        <f>'Verdeling Gemeentefonds 2021'!Z144/'Verdeling Gemeentefonds 2021'!$BS144</f>
        <v>0.29138517708134276</v>
      </c>
      <c r="N144" s="115">
        <f>'Verdeling Gemeentefonds 2021'!AE144/'Verdeling Gemeentefonds 2021'!$BS144</f>
        <v>0.22133319139727844</v>
      </c>
      <c r="O144" s="117">
        <f>'Verdeling Gemeentefonds 2021'!AF144/'Verdeling Gemeentefonds 2021'!$BS144</f>
        <v>0.51271836847862118</v>
      </c>
      <c r="P144" s="122">
        <f>'Verdeling Gemeentefonds 2021'!AK144/'Verdeling Gemeentefonds 2021'!$BS144</f>
        <v>0.35760791540026299</v>
      </c>
      <c r="Q144" s="125">
        <f>'Verdeling Gemeentefonds 2021'!AO144/'Verdeling Gemeentefonds 2021'!$BS144</f>
        <v>1.3349680049710877E-2</v>
      </c>
      <c r="R144" s="121">
        <f>'Verdeling Gemeentefonds 2021'!AR144/'Verdeling Gemeentefonds 2021'!$BS144</f>
        <v>9.0607011055460051E-3</v>
      </c>
      <c r="S144" s="121">
        <f>'Verdeling Gemeentefonds 2021'!AU144/'Verdeling Gemeentefonds 2021'!$BS144</f>
        <v>3.6727438763119596E-2</v>
      </c>
      <c r="T144" s="121">
        <f>'Verdeling Gemeentefonds 2021'!AX144/'Verdeling Gemeentefonds 2021'!$BS144</f>
        <v>2.5553906735714081E-2</v>
      </c>
      <c r="U144" s="121">
        <f>'Verdeling Gemeentefonds 2021'!BA144/'Verdeling Gemeentefonds 2021'!$BS144</f>
        <v>9.0632916927963318E-3</v>
      </c>
      <c r="V144" s="119">
        <f>'Verdeling Gemeentefonds 2021'!BB144/'Verdeling Gemeentefonds 2021'!$BS144</f>
        <v>9.3755018346886876E-2</v>
      </c>
      <c r="W144" s="112">
        <f>'Verdeling Gemeentefonds 2021'!BI144/'Verdeling Gemeentefonds 2021'!$BS144</f>
        <v>-1.8297161557448048E-4</v>
      </c>
      <c r="X144" s="120">
        <f>'Verdeling Gemeentefonds 2021'!BF144/'Verdeling Gemeentefonds 2021'!$BS144</f>
        <v>0</v>
      </c>
      <c r="Y144" s="112">
        <f>'Verdeling Gemeentefonds 2021'!BL144/'Verdeling Gemeentefonds 2021'!$BS144</f>
        <v>0</v>
      </c>
      <c r="Z144" s="120">
        <f>'Verdeling Gemeentefonds 2021'!BR144/'Verdeling Gemeentefonds 2021'!$BS144</f>
        <v>2.0868105151981274E-3</v>
      </c>
      <c r="AA144" s="129">
        <f t="shared" si="2"/>
        <v>0.99999999712012422</v>
      </c>
    </row>
    <row r="145" spans="1:27" x14ac:dyDescent="0.25">
      <c r="A145" s="128" t="s">
        <v>420</v>
      </c>
      <c r="B145" s="13" t="s">
        <v>121</v>
      </c>
      <c r="C145" s="112">
        <f>'Verdeling Gemeentefonds 2021'!D145/'Verdeling Gemeentefonds 2021'!$BS145</f>
        <v>0</v>
      </c>
      <c r="D145" s="115">
        <f>'Verdeling Gemeentefonds 2021'!E145/'Verdeling Gemeentefonds 2021'!$BS145</f>
        <v>0</v>
      </c>
      <c r="E145" s="115">
        <f>'Verdeling Gemeentefonds 2021'!F145/'Verdeling Gemeentefonds 2021'!$BS145</f>
        <v>0</v>
      </c>
      <c r="F145" s="115">
        <f>'Verdeling Gemeentefonds 2021'!G145/'Verdeling Gemeentefonds 2021'!$BS145</f>
        <v>0</v>
      </c>
      <c r="G145" s="115">
        <f>'Verdeling Gemeentefonds 2021'!H145/'Verdeling Gemeentefonds 2021'!$BS145</f>
        <v>0</v>
      </c>
      <c r="H145" s="115">
        <f>'Verdeling Gemeentefonds 2021'!I145/'Verdeling Gemeentefonds 2021'!$BS145</f>
        <v>0</v>
      </c>
      <c r="I145" s="119">
        <f>'Verdeling Gemeentefonds 2021'!J145/'Verdeling Gemeentefonds 2021'!$BS145</f>
        <v>0</v>
      </c>
      <c r="J145" s="113">
        <f>'Verdeling Gemeentefonds 2021'!N145/'Verdeling Gemeentefonds 2021'!$BS145</f>
        <v>7.4777263821765999E-2</v>
      </c>
      <c r="K145" s="115">
        <f>'Verdeling Gemeentefonds 2021'!S145/'Verdeling Gemeentefonds 2021'!$BS145</f>
        <v>7.9659374765949469E-3</v>
      </c>
      <c r="L145" s="119">
        <f>'Verdeling Gemeentefonds 2021'!T145/'Verdeling Gemeentefonds 2021'!$BS145</f>
        <v>8.2743201298360936E-2</v>
      </c>
      <c r="M145" s="112">
        <f>'Verdeling Gemeentefonds 2021'!Z145/'Verdeling Gemeentefonds 2021'!$BS145</f>
        <v>0.34240851137157541</v>
      </c>
      <c r="N145" s="115">
        <f>'Verdeling Gemeentefonds 2021'!AE145/'Verdeling Gemeentefonds 2021'!$BS145</f>
        <v>0.22254016077449434</v>
      </c>
      <c r="O145" s="117">
        <f>'Verdeling Gemeentefonds 2021'!AF145/'Verdeling Gemeentefonds 2021'!$BS145</f>
        <v>0.5649486721460697</v>
      </c>
      <c r="P145" s="122">
        <f>'Verdeling Gemeentefonds 2021'!AK145/'Verdeling Gemeentefonds 2021'!$BS145</f>
        <v>0.12849171689867664</v>
      </c>
      <c r="Q145" s="125">
        <f>'Verdeling Gemeentefonds 2021'!AO145/'Verdeling Gemeentefonds 2021'!$BS145</f>
        <v>1.2981493107922818E-2</v>
      </c>
      <c r="R145" s="121">
        <f>'Verdeling Gemeentefonds 2021'!AR145/'Verdeling Gemeentefonds 2021'!$BS145</f>
        <v>2.6526626906382654E-2</v>
      </c>
      <c r="S145" s="121">
        <f>'Verdeling Gemeentefonds 2021'!AU145/'Verdeling Gemeentefonds 2021'!$BS145</f>
        <v>6.0007160084653871E-2</v>
      </c>
      <c r="T145" s="121">
        <f>'Verdeling Gemeentefonds 2021'!AX145/'Verdeling Gemeentefonds 2021'!$BS145</f>
        <v>7.3897707591166303E-2</v>
      </c>
      <c r="U145" s="121">
        <f>'Verdeling Gemeentefonds 2021'!BA145/'Verdeling Gemeentefonds 2021'!$BS145</f>
        <v>4.8465549134182356E-2</v>
      </c>
      <c r="V145" s="119">
        <f>'Verdeling Gemeentefonds 2021'!BB145/'Verdeling Gemeentefonds 2021'!$BS145</f>
        <v>0.221878536824308</v>
      </c>
      <c r="W145" s="112">
        <f>'Verdeling Gemeentefonds 2021'!BI145/'Verdeling Gemeentefonds 2021'!$BS145</f>
        <v>-1.4907200210873605E-4</v>
      </c>
      <c r="X145" s="120">
        <f>'Verdeling Gemeentefonds 2021'!BF145/'Verdeling Gemeentefonds 2021'!$BS145</f>
        <v>0</v>
      </c>
      <c r="Y145" s="112">
        <f>'Verdeling Gemeentefonds 2021'!BL145/'Verdeling Gemeentefonds 2021'!$BS145</f>
        <v>0</v>
      </c>
      <c r="Z145" s="120">
        <f>'Verdeling Gemeentefonds 2021'!BR145/'Verdeling Gemeentefonds 2021'!$BS145</f>
        <v>2.0868102403349591E-3</v>
      </c>
      <c r="AA145" s="129">
        <f t="shared" si="2"/>
        <v>0.99999986540564145</v>
      </c>
    </row>
    <row r="146" spans="1:27" x14ac:dyDescent="0.25">
      <c r="A146" s="128" t="s">
        <v>587</v>
      </c>
      <c r="B146" s="13" t="s">
        <v>290</v>
      </c>
      <c r="C146" s="112">
        <f>'Verdeling Gemeentefonds 2021'!D146/'Verdeling Gemeentefonds 2021'!$BS146</f>
        <v>0</v>
      </c>
      <c r="D146" s="115">
        <f>'Verdeling Gemeentefonds 2021'!E146/'Verdeling Gemeentefonds 2021'!$BS146</f>
        <v>0</v>
      </c>
      <c r="E146" s="115">
        <f>'Verdeling Gemeentefonds 2021'!F146/'Verdeling Gemeentefonds 2021'!$BS146</f>
        <v>0</v>
      </c>
      <c r="F146" s="115">
        <f>'Verdeling Gemeentefonds 2021'!G146/'Verdeling Gemeentefonds 2021'!$BS146</f>
        <v>0</v>
      </c>
      <c r="G146" s="115">
        <f>'Verdeling Gemeentefonds 2021'!H146/'Verdeling Gemeentefonds 2021'!$BS146</f>
        <v>0</v>
      </c>
      <c r="H146" s="115">
        <f>'Verdeling Gemeentefonds 2021'!I146/'Verdeling Gemeentefonds 2021'!$BS146</f>
        <v>0</v>
      </c>
      <c r="I146" s="119">
        <f>'Verdeling Gemeentefonds 2021'!J146/'Verdeling Gemeentefonds 2021'!$BS146</f>
        <v>0</v>
      </c>
      <c r="J146" s="113">
        <f>'Verdeling Gemeentefonds 2021'!N146/'Verdeling Gemeentefonds 2021'!$BS146</f>
        <v>3.870297403722283E-2</v>
      </c>
      <c r="K146" s="115">
        <f>'Verdeling Gemeentefonds 2021'!S146/'Verdeling Gemeentefonds 2021'!$BS146</f>
        <v>2.0262456559926312E-2</v>
      </c>
      <c r="L146" s="119">
        <f>'Verdeling Gemeentefonds 2021'!T146/'Verdeling Gemeentefonds 2021'!$BS146</f>
        <v>5.8965430597149149E-2</v>
      </c>
      <c r="M146" s="112">
        <f>'Verdeling Gemeentefonds 2021'!Z146/'Verdeling Gemeentefonds 2021'!$BS146</f>
        <v>0.31077254631085272</v>
      </c>
      <c r="N146" s="115">
        <f>'Verdeling Gemeentefonds 2021'!AE146/'Verdeling Gemeentefonds 2021'!$BS146</f>
        <v>0.26887034183831315</v>
      </c>
      <c r="O146" s="117">
        <f>'Verdeling Gemeentefonds 2021'!AF146/'Verdeling Gemeentefonds 2021'!$BS146</f>
        <v>0.57964288814916587</v>
      </c>
      <c r="P146" s="122">
        <f>'Verdeling Gemeentefonds 2021'!AK146/'Verdeling Gemeentefonds 2021'!$BS146</f>
        <v>0.23491760247856994</v>
      </c>
      <c r="Q146" s="125">
        <f>'Verdeling Gemeentefonds 2021'!AO146/'Verdeling Gemeentefonds 2021'!$BS146</f>
        <v>1.5709391202733205E-2</v>
      </c>
      <c r="R146" s="121">
        <f>'Verdeling Gemeentefonds 2021'!AR146/'Verdeling Gemeentefonds 2021'!$BS146</f>
        <v>2.0956446903285578E-2</v>
      </c>
      <c r="S146" s="121">
        <f>'Verdeling Gemeentefonds 2021'!AU146/'Verdeling Gemeentefonds 2021'!$BS146</f>
        <v>4.7485730558191656E-2</v>
      </c>
      <c r="T146" s="121">
        <f>'Verdeling Gemeentefonds 2021'!AX146/'Verdeling Gemeentefonds 2021'!$BS146</f>
        <v>2.329740884748735E-2</v>
      </c>
      <c r="U146" s="121">
        <f>'Verdeling Gemeentefonds 2021'!BA146/'Verdeling Gemeentefonds 2021'!$BS146</f>
        <v>1.7112194823361199E-2</v>
      </c>
      <c r="V146" s="119">
        <f>'Verdeling Gemeentefonds 2021'!BB146/'Verdeling Gemeentefonds 2021'!$BS146</f>
        <v>0.12456117233505899</v>
      </c>
      <c r="W146" s="112">
        <f>'Verdeling Gemeentefonds 2021'!BI146/'Verdeling Gemeentefonds 2021'!$BS146</f>
        <v>-1.7368256096804901E-4</v>
      </c>
      <c r="X146" s="120">
        <f>'Verdeling Gemeentefonds 2021'!BF146/'Verdeling Gemeentefonds 2021'!$BS146</f>
        <v>0</v>
      </c>
      <c r="Y146" s="112">
        <f>'Verdeling Gemeentefonds 2021'!BL146/'Verdeling Gemeentefonds 2021'!$BS146</f>
        <v>0</v>
      </c>
      <c r="Z146" s="120">
        <f>'Verdeling Gemeentefonds 2021'!BR146/'Verdeling Gemeentefonds 2021'!$BS146</f>
        <v>2.0868109844452212E-3</v>
      </c>
      <c r="AA146" s="129">
        <f t="shared" si="2"/>
        <v>1.0000002219834212</v>
      </c>
    </row>
    <row r="147" spans="1:27" x14ac:dyDescent="0.25">
      <c r="A147" s="128" t="s">
        <v>461</v>
      </c>
      <c r="B147" s="13" t="s">
        <v>162</v>
      </c>
      <c r="C147" s="112">
        <f>'Verdeling Gemeentefonds 2021'!D147/'Verdeling Gemeentefonds 2021'!$BS147</f>
        <v>0</v>
      </c>
      <c r="D147" s="115">
        <f>'Verdeling Gemeentefonds 2021'!E147/'Verdeling Gemeentefonds 2021'!$BS147</f>
        <v>0.44195763624432538</v>
      </c>
      <c r="E147" s="115">
        <f>'Verdeling Gemeentefonds 2021'!F147/'Verdeling Gemeentefonds 2021'!$BS147</f>
        <v>0</v>
      </c>
      <c r="F147" s="115">
        <f>'Verdeling Gemeentefonds 2021'!G147/'Verdeling Gemeentefonds 2021'!$BS147</f>
        <v>0</v>
      </c>
      <c r="G147" s="115">
        <f>'Verdeling Gemeentefonds 2021'!H147/'Verdeling Gemeentefonds 2021'!$BS147</f>
        <v>0</v>
      </c>
      <c r="H147" s="115">
        <f>'Verdeling Gemeentefonds 2021'!I147/'Verdeling Gemeentefonds 2021'!$BS147</f>
        <v>0</v>
      </c>
      <c r="I147" s="119">
        <f>'Verdeling Gemeentefonds 2021'!J147/'Verdeling Gemeentefonds 2021'!$BS147</f>
        <v>0.44195763624432538</v>
      </c>
      <c r="J147" s="113">
        <f>'Verdeling Gemeentefonds 2021'!N147/'Verdeling Gemeentefonds 2021'!$BS147</f>
        <v>5.0557876623172696E-2</v>
      </c>
      <c r="K147" s="115">
        <f>'Verdeling Gemeentefonds 2021'!S147/'Verdeling Gemeentefonds 2021'!$BS147</f>
        <v>9.2156119958473878E-2</v>
      </c>
      <c r="L147" s="119">
        <f>'Verdeling Gemeentefonds 2021'!T147/'Verdeling Gemeentefonds 2021'!$BS147</f>
        <v>0.14271399658164657</v>
      </c>
      <c r="M147" s="112">
        <f>'Verdeling Gemeentefonds 2021'!Z147/'Verdeling Gemeentefonds 2021'!$BS147</f>
        <v>0.15693082458051993</v>
      </c>
      <c r="N147" s="115">
        <f>'Verdeling Gemeentefonds 2021'!AE147/'Verdeling Gemeentefonds 2021'!$BS147</f>
        <v>8.1832732220198115E-2</v>
      </c>
      <c r="O147" s="117">
        <f>'Verdeling Gemeentefonds 2021'!AF147/'Verdeling Gemeentefonds 2021'!$BS147</f>
        <v>0.23876355680071804</v>
      </c>
      <c r="P147" s="122">
        <f>'Verdeling Gemeentefonds 2021'!AK147/'Verdeling Gemeentefonds 2021'!$BS147</f>
        <v>1.9115377807602474E-2</v>
      </c>
      <c r="Q147" s="125">
        <f>'Verdeling Gemeentefonds 2021'!AO147/'Verdeling Gemeentefonds 2021'!$BS147</f>
        <v>1.0595826700008828E-2</v>
      </c>
      <c r="R147" s="121">
        <f>'Verdeling Gemeentefonds 2021'!AR147/'Verdeling Gemeentefonds 2021'!$BS147</f>
        <v>2.924350999377992E-2</v>
      </c>
      <c r="S147" s="121">
        <f>'Verdeling Gemeentefonds 2021'!AU147/'Verdeling Gemeentefonds 2021'!$BS147</f>
        <v>3.1445414412545697E-2</v>
      </c>
      <c r="T147" s="121">
        <f>'Verdeling Gemeentefonds 2021'!AX147/'Verdeling Gemeentefonds 2021'!$BS147</f>
        <v>5.685849373240099E-2</v>
      </c>
      <c r="U147" s="121">
        <f>'Verdeling Gemeentefonds 2021'!BA147/'Verdeling Gemeentefonds 2021'!$BS147</f>
        <v>2.7395874646728605E-2</v>
      </c>
      <c r="V147" s="119">
        <f>'Verdeling Gemeentefonds 2021'!BB147/'Verdeling Gemeentefonds 2021'!$BS147</f>
        <v>0.15553911948546403</v>
      </c>
      <c r="W147" s="112">
        <f>'Verdeling Gemeentefonds 2021'!BI147/'Verdeling Gemeentefonds 2021'!$BS147</f>
        <v>-1.7650056169480884E-4</v>
      </c>
      <c r="X147" s="120">
        <f>'Verdeling Gemeentefonds 2021'!BF147/'Verdeling Gemeentefonds 2021'!$BS147</f>
        <v>0</v>
      </c>
      <c r="Y147" s="112">
        <f>'Verdeling Gemeentefonds 2021'!BL147/'Verdeling Gemeentefonds 2021'!$BS147</f>
        <v>0</v>
      </c>
      <c r="Z147" s="120">
        <f>'Verdeling Gemeentefonds 2021'!BR147/'Verdeling Gemeentefonds 2021'!$BS147</f>
        <v>2.0868105146818906E-3</v>
      </c>
      <c r="AA147" s="129">
        <f t="shared" si="2"/>
        <v>0.99999999687274377</v>
      </c>
    </row>
    <row r="148" spans="1:27" x14ac:dyDescent="0.25">
      <c r="A148" s="128" t="s">
        <v>397</v>
      </c>
      <c r="B148" s="13" t="s">
        <v>98</v>
      </c>
      <c r="C148" s="112">
        <f>'Verdeling Gemeentefonds 2021'!D148/'Verdeling Gemeentefonds 2021'!$BS148</f>
        <v>0</v>
      </c>
      <c r="D148" s="115">
        <f>'Verdeling Gemeentefonds 2021'!E148/'Verdeling Gemeentefonds 2021'!$BS148</f>
        <v>0</v>
      </c>
      <c r="E148" s="115">
        <f>'Verdeling Gemeentefonds 2021'!F148/'Verdeling Gemeentefonds 2021'!$BS148</f>
        <v>0</v>
      </c>
      <c r="F148" s="115">
        <f>'Verdeling Gemeentefonds 2021'!G148/'Verdeling Gemeentefonds 2021'!$BS148</f>
        <v>0</v>
      </c>
      <c r="G148" s="115">
        <f>'Verdeling Gemeentefonds 2021'!H148/'Verdeling Gemeentefonds 2021'!$BS148</f>
        <v>0</v>
      </c>
      <c r="H148" s="115">
        <f>'Verdeling Gemeentefonds 2021'!I148/'Verdeling Gemeentefonds 2021'!$BS148</f>
        <v>0</v>
      </c>
      <c r="I148" s="119">
        <f>'Verdeling Gemeentefonds 2021'!J148/'Verdeling Gemeentefonds 2021'!$BS148</f>
        <v>0</v>
      </c>
      <c r="J148" s="113">
        <f>'Verdeling Gemeentefonds 2021'!N148/'Verdeling Gemeentefonds 2021'!$BS148</f>
        <v>6.6005928018340973E-2</v>
      </c>
      <c r="K148" s="115">
        <f>'Verdeling Gemeentefonds 2021'!S148/'Verdeling Gemeentefonds 2021'!$BS148</f>
        <v>3.6145415053893465E-3</v>
      </c>
      <c r="L148" s="119">
        <f>'Verdeling Gemeentefonds 2021'!T148/'Verdeling Gemeentefonds 2021'!$BS148</f>
        <v>6.9620469523730327E-2</v>
      </c>
      <c r="M148" s="112">
        <f>'Verdeling Gemeentefonds 2021'!Z148/'Verdeling Gemeentefonds 2021'!$BS148</f>
        <v>0.42233310010018715</v>
      </c>
      <c r="N148" s="115">
        <f>'Verdeling Gemeentefonds 2021'!AE148/'Verdeling Gemeentefonds 2021'!$BS148</f>
        <v>0.21126940230715741</v>
      </c>
      <c r="O148" s="117">
        <f>'Verdeling Gemeentefonds 2021'!AF148/'Verdeling Gemeentefonds 2021'!$BS148</f>
        <v>0.6336025024073445</v>
      </c>
      <c r="P148" s="122">
        <f>'Verdeling Gemeentefonds 2021'!AK148/'Verdeling Gemeentefonds 2021'!$BS148</f>
        <v>1.8870828595334021E-2</v>
      </c>
      <c r="Q148" s="125">
        <f>'Verdeling Gemeentefonds 2021'!AO148/'Verdeling Gemeentefonds 2021'!$BS148</f>
        <v>1.2980454287084801E-2</v>
      </c>
      <c r="R148" s="121">
        <f>'Verdeling Gemeentefonds 2021'!AR148/'Verdeling Gemeentefonds 2021'!$BS148</f>
        <v>1.989582714331177E-2</v>
      </c>
      <c r="S148" s="121">
        <f>'Verdeling Gemeentefonds 2021'!AU148/'Verdeling Gemeentefonds 2021'!$BS148</f>
        <v>5.6612623163522217E-2</v>
      </c>
      <c r="T148" s="121">
        <f>'Verdeling Gemeentefonds 2021'!AX148/'Verdeling Gemeentefonds 2021'!$BS148</f>
        <v>0.12644143932414323</v>
      </c>
      <c r="U148" s="121">
        <f>'Verdeling Gemeentefonds 2021'!BA148/'Verdeling Gemeentefonds 2021'!$BS148</f>
        <v>5.9963008197958377E-2</v>
      </c>
      <c r="V148" s="119">
        <f>'Verdeling Gemeentefonds 2021'!BB148/'Verdeling Gemeentefonds 2021'!$BS148</f>
        <v>0.2758933521160204</v>
      </c>
      <c r="W148" s="112">
        <f>'Verdeling Gemeentefonds 2021'!BI148/'Verdeling Gemeentefonds 2021'!$BS148</f>
        <v>-7.3756556042646378E-5</v>
      </c>
      <c r="X148" s="120">
        <f>'Verdeling Gemeentefonds 2021'!BF148/'Verdeling Gemeentefonds 2021'!$BS148</f>
        <v>0</v>
      </c>
      <c r="Y148" s="112">
        <f>'Verdeling Gemeentefonds 2021'!BL148/'Verdeling Gemeentefonds 2021'!$BS148</f>
        <v>0</v>
      </c>
      <c r="Z148" s="120">
        <f>'Verdeling Gemeentefonds 2021'!BR148/'Verdeling Gemeentefonds 2021'!$BS148</f>
        <v>2.0868109532603961E-3</v>
      </c>
      <c r="AA148" s="129">
        <f t="shared" si="2"/>
        <v>1.000000207039647</v>
      </c>
    </row>
    <row r="149" spans="1:27" x14ac:dyDescent="0.25">
      <c r="A149" s="128" t="s">
        <v>548</v>
      </c>
      <c r="B149" s="13" t="s">
        <v>251</v>
      </c>
      <c r="C149" s="112">
        <f>'Verdeling Gemeentefonds 2021'!D149/'Verdeling Gemeentefonds 2021'!$BS149</f>
        <v>0</v>
      </c>
      <c r="D149" s="115">
        <f>'Verdeling Gemeentefonds 2021'!E149/'Verdeling Gemeentefonds 2021'!$BS149</f>
        <v>0</v>
      </c>
      <c r="E149" s="115">
        <f>'Verdeling Gemeentefonds 2021'!F149/'Verdeling Gemeentefonds 2021'!$BS149</f>
        <v>0</v>
      </c>
      <c r="F149" s="115">
        <f>'Verdeling Gemeentefonds 2021'!G149/'Verdeling Gemeentefonds 2021'!$BS149</f>
        <v>0</v>
      </c>
      <c r="G149" s="115">
        <f>'Verdeling Gemeentefonds 2021'!H149/'Verdeling Gemeentefonds 2021'!$BS149</f>
        <v>0</v>
      </c>
      <c r="H149" s="115">
        <f>'Verdeling Gemeentefonds 2021'!I149/'Verdeling Gemeentefonds 2021'!$BS149</f>
        <v>0</v>
      </c>
      <c r="I149" s="119">
        <f>'Verdeling Gemeentefonds 2021'!J149/'Verdeling Gemeentefonds 2021'!$BS149</f>
        <v>0</v>
      </c>
      <c r="J149" s="113">
        <f>'Verdeling Gemeentefonds 2021'!N149/'Verdeling Gemeentefonds 2021'!$BS149</f>
        <v>4.5139155820689947E-2</v>
      </c>
      <c r="K149" s="115">
        <f>'Verdeling Gemeentefonds 2021'!S149/'Verdeling Gemeentefonds 2021'!$BS149</f>
        <v>3.3012972915744808E-2</v>
      </c>
      <c r="L149" s="119">
        <f>'Verdeling Gemeentefonds 2021'!T149/'Verdeling Gemeentefonds 2021'!$BS149</f>
        <v>7.8152128736434762E-2</v>
      </c>
      <c r="M149" s="112">
        <f>'Verdeling Gemeentefonds 2021'!Z149/'Verdeling Gemeentefonds 2021'!$BS149</f>
        <v>0.31052268488406359</v>
      </c>
      <c r="N149" s="115">
        <f>'Verdeling Gemeentefonds 2021'!AE149/'Verdeling Gemeentefonds 2021'!$BS149</f>
        <v>0.27653644809097983</v>
      </c>
      <c r="O149" s="117">
        <f>'Verdeling Gemeentefonds 2021'!AF149/'Verdeling Gemeentefonds 2021'!$BS149</f>
        <v>0.58705913297504331</v>
      </c>
      <c r="P149" s="122">
        <f>'Verdeling Gemeentefonds 2021'!AK149/'Verdeling Gemeentefonds 2021'!$BS149</f>
        <v>0.10669657300800996</v>
      </c>
      <c r="Q149" s="125">
        <f>'Verdeling Gemeentefonds 2021'!AO149/'Verdeling Gemeentefonds 2021'!$BS149</f>
        <v>1.457646681962382E-2</v>
      </c>
      <c r="R149" s="121">
        <f>'Verdeling Gemeentefonds 2021'!AR149/'Verdeling Gemeentefonds 2021'!$BS149</f>
        <v>4.4204510865256126E-2</v>
      </c>
      <c r="S149" s="121">
        <f>'Verdeling Gemeentefonds 2021'!AU149/'Verdeling Gemeentefonds 2021'!$BS149</f>
        <v>5.8032177539917879E-2</v>
      </c>
      <c r="T149" s="121">
        <f>'Verdeling Gemeentefonds 2021'!AX149/'Verdeling Gemeentefonds 2021'!$BS149</f>
        <v>6.9566055249605366E-2</v>
      </c>
      <c r="U149" s="121">
        <f>'Verdeling Gemeentefonds 2021'!BA149/'Verdeling Gemeentefonds 2021'!$BS149</f>
        <v>3.9807352993702846E-2</v>
      </c>
      <c r="V149" s="119">
        <f>'Verdeling Gemeentefonds 2021'!BB149/'Verdeling Gemeentefonds 2021'!$BS149</f>
        <v>0.22618656346810606</v>
      </c>
      <c r="W149" s="112">
        <f>'Verdeling Gemeentefonds 2021'!BI149/'Verdeling Gemeentefonds 2021'!$BS149</f>
        <v>-1.8108620566782897E-4</v>
      </c>
      <c r="X149" s="120">
        <f>'Verdeling Gemeentefonds 2021'!BF149/'Verdeling Gemeentefonds 2021'!$BS149</f>
        <v>0</v>
      </c>
      <c r="Y149" s="112">
        <f>'Verdeling Gemeentefonds 2021'!BL149/'Verdeling Gemeentefonds 2021'!$BS149</f>
        <v>0</v>
      </c>
      <c r="Z149" s="120">
        <f>'Verdeling Gemeentefonds 2021'!BR149/'Verdeling Gemeentefonds 2021'!$BS149</f>
        <v>2.0868107773833011E-3</v>
      </c>
      <c r="AA149" s="129">
        <f t="shared" si="2"/>
        <v>1.0000001227593096</v>
      </c>
    </row>
    <row r="150" spans="1:27" x14ac:dyDescent="0.25">
      <c r="A150" s="128">
        <v>45068</v>
      </c>
      <c r="B150" s="13" t="s">
        <v>659</v>
      </c>
      <c r="C150" s="112">
        <f>'Verdeling Gemeentefonds 2021'!D150/'Verdeling Gemeentefonds 2021'!$BS150</f>
        <v>0</v>
      </c>
      <c r="D150" s="115">
        <f>'Verdeling Gemeentefonds 2021'!E150/'Verdeling Gemeentefonds 2021'!$BS150</f>
        <v>0</v>
      </c>
      <c r="E150" s="115">
        <f>'Verdeling Gemeentefonds 2021'!F150/'Verdeling Gemeentefonds 2021'!$BS150</f>
        <v>0</v>
      </c>
      <c r="F150" s="115">
        <f>'Verdeling Gemeentefonds 2021'!G150/'Verdeling Gemeentefonds 2021'!$BS150</f>
        <v>0</v>
      </c>
      <c r="G150" s="115">
        <f>'Verdeling Gemeentefonds 2021'!H150/'Verdeling Gemeentefonds 2021'!$BS150</f>
        <v>0</v>
      </c>
      <c r="H150" s="115">
        <f>'Verdeling Gemeentefonds 2021'!I150/'Verdeling Gemeentefonds 2021'!$BS150</f>
        <v>0</v>
      </c>
      <c r="I150" s="119">
        <f>'Verdeling Gemeentefonds 2021'!J150/'Verdeling Gemeentefonds 2021'!$BS150</f>
        <v>0</v>
      </c>
      <c r="J150" s="113">
        <f>'Verdeling Gemeentefonds 2021'!N150/'Verdeling Gemeentefonds 2021'!$BS150</f>
        <v>6.5491078726357288E-2</v>
      </c>
      <c r="K150" s="115">
        <f>'Verdeling Gemeentefonds 2021'!S150/'Verdeling Gemeentefonds 2021'!$BS150</f>
        <v>6.0128997655592258E-3</v>
      </c>
      <c r="L150" s="119">
        <f>'Verdeling Gemeentefonds 2021'!T150/'Verdeling Gemeentefonds 2021'!$BS150</f>
        <v>7.1503978491916517E-2</v>
      </c>
      <c r="M150" s="112">
        <f>'Verdeling Gemeentefonds 2021'!Z150/'Verdeling Gemeentefonds 2021'!$BS150</f>
        <v>0.29615782592672224</v>
      </c>
      <c r="N150" s="115">
        <f>'Verdeling Gemeentefonds 2021'!AE150/'Verdeling Gemeentefonds 2021'!$BS150</f>
        <v>0.22500008188040399</v>
      </c>
      <c r="O150" s="117">
        <f>'Verdeling Gemeentefonds 2021'!AF150/'Verdeling Gemeentefonds 2021'!$BS150</f>
        <v>0.52115790780712623</v>
      </c>
      <c r="P150" s="122">
        <f>'Verdeling Gemeentefonds 2021'!AK150/'Verdeling Gemeentefonds 2021'!$BS150</f>
        <v>0.2729224158333739</v>
      </c>
      <c r="Q150" s="125">
        <f>'Verdeling Gemeentefonds 2021'!AO150/'Verdeling Gemeentefonds 2021'!$BS150</f>
        <v>1.2524804950360085E-2</v>
      </c>
      <c r="R150" s="121">
        <f>'Verdeling Gemeentefonds 2021'!AR150/'Verdeling Gemeentefonds 2021'!$BS150</f>
        <v>1.4394933752178537E-2</v>
      </c>
      <c r="S150" s="121">
        <f>'Verdeling Gemeentefonds 2021'!AU150/'Verdeling Gemeentefonds 2021'!$BS150</f>
        <v>3.8957927720037026E-2</v>
      </c>
      <c r="T150" s="121">
        <f>'Verdeling Gemeentefonds 2021'!AX150/'Verdeling Gemeentefonds 2021'!$BS150</f>
        <v>9.8910757867387844E-3</v>
      </c>
      <c r="U150" s="121">
        <f>'Verdeling Gemeentefonds 2021'!BA150/'Verdeling Gemeentefonds 2021'!$BS150</f>
        <v>2.288420362947732E-2</v>
      </c>
      <c r="V150" s="119">
        <f>'Verdeling Gemeentefonds 2021'!BB150/'Verdeling Gemeentefonds 2021'!$BS150</f>
        <v>9.865294583879175E-2</v>
      </c>
      <c r="W150" s="112">
        <f>'Verdeling Gemeentefonds 2021'!BI150/'Verdeling Gemeentefonds 2021'!$BS150</f>
        <v>0</v>
      </c>
      <c r="X150" s="120">
        <f>'Verdeling Gemeentefonds 2021'!BF150/'Verdeling Gemeentefonds 2021'!$BS150</f>
        <v>3.5762752028791651E-2</v>
      </c>
      <c r="Y150" s="112">
        <f>'Verdeling Gemeentefonds 2021'!BL150/'Verdeling Gemeentefonds 2021'!$BS150</f>
        <v>0</v>
      </c>
      <c r="Z150" s="120">
        <f>'Verdeling Gemeentefonds 2021'!BR150/'Verdeling Gemeentefonds 2021'!$BS150</f>
        <v>0</v>
      </c>
      <c r="AA150" s="129">
        <f t="shared" si="2"/>
        <v>0.99999999999999989</v>
      </c>
    </row>
    <row r="151" spans="1:27" x14ac:dyDescent="0.25">
      <c r="A151" s="128" t="s">
        <v>462</v>
      </c>
      <c r="B151" s="13" t="s">
        <v>163</v>
      </c>
      <c r="C151" s="112">
        <f>'Verdeling Gemeentefonds 2021'!D151/'Verdeling Gemeentefonds 2021'!$BS151</f>
        <v>0</v>
      </c>
      <c r="D151" s="115">
        <f>'Verdeling Gemeentefonds 2021'!E151/'Verdeling Gemeentefonds 2021'!$BS151</f>
        <v>0</v>
      </c>
      <c r="E151" s="115">
        <f>'Verdeling Gemeentefonds 2021'!F151/'Verdeling Gemeentefonds 2021'!$BS151</f>
        <v>0</v>
      </c>
      <c r="F151" s="115">
        <f>'Verdeling Gemeentefonds 2021'!G151/'Verdeling Gemeentefonds 2021'!$BS151</f>
        <v>0</v>
      </c>
      <c r="G151" s="115">
        <f>'Verdeling Gemeentefonds 2021'!H151/'Verdeling Gemeentefonds 2021'!$BS151</f>
        <v>0</v>
      </c>
      <c r="H151" s="115">
        <f>'Verdeling Gemeentefonds 2021'!I151/'Verdeling Gemeentefonds 2021'!$BS151</f>
        <v>0</v>
      </c>
      <c r="I151" s="119">
        <f>'Verdeling Gemeentefonds 2021'!J151/'Verdeling Gemeentefonds 2021'!$BS151</f>
        <v>0</v>
      </c>
      <c r="J151" s="113">
        <f>'Verdeling Gemeentefonds 2021'!N151/'Verdeling Gemeentefonds 2021'!$BS151</f>
        <v>8.2271799976960366E-2</v>
      </c>
      <c r="K151" s="115">
        <f>'Verdeling Gemeentefonds 2021'!S151/'Verdeling Gemeentefonds 2021'!$BS151</f>
        <v>2.6669649923793056E-2</v>
      </c>
      <c r="L151" s="119">
        <f>'Verdeling Gemeentefonds 2021'!T151/'Verdeling Gemeentefonds 2021'!$BS151</f>
        <v>0.10894144990075343</v>
      </c>
      <c r="M151" s="112">
        <f>'Verdeling Gemeentefonds 2021'!Z151/'Verdeling Gemeentefonds 2021'!$BS151</f>
        <v>0.39890575347659785</v>
      </c>
      <c r="N151" s="115">
        <f>'Verdeling Gemeentefonds 2021'!AE151/'Verdeling Gemeentefonds 2021'!$BS151</f>
        <v>0.20318107262529225</v>
      </c>
      <c r="O151" s="117">
        <f>'Verdeling Gemeentefonds 2021'!AF151/'Verdeling Gemeentefonds 2021'!$BS151</f>
        <v>0.60208682610189002</v>
      </c>
      <c r="P151" s="122">
        <f>'Verdeling Gemeentefonds 2021'!AK151/'Verdeling Gemeentefonds 2021'!$BS151</f>
        <v>2.0626182446136069E-2</v>
      </c>
      <c r="Q151" s="125">
        <f>'Verdeling Gemeentefonds 2021'!AO151/'Verdeling Gemeentefonds 2021'!$BS151</f>
        <v>2.1163111315722495E-2</v>
      </c>
      <c r="R151" s="121">
        <f>'Verdeling Gemeentefonds 2021'!AR151/'Verdeling Gemeentefonds 2021'!$BS151</f>
        <v>4.725448546145964E-2</v>
      </c>
      <c r="S151" s="121">
        <f>'Verdeling Gemeentefonds 2021'!AU151/'Verdeling Gemeentefonds 2021'!$BS151</f>
        <v>5.5124694414549792E-2</v>
      </c>
      <c r="T151" s="121">
        <f>'Verdeling Gemeentefonds 2021'!AX151/'Verdeling Gemeentefonds 2021'!$BS151</f>
        <v>4.6340598255745963E-2</v>
      </c>
      <c r="U151" s="121">
        <f>'Verdeling Gemeentefonds 2021'!BA151/'Verdeling Gemeentefonds 2021'!$BS151</f>
        <v>9.654739651704547E-2</v>
      </c>
      <c r="V151" s="119">
        <f>'Verdeling Gemeentefonds 2021'!BB151/'Verdeling Gemeentefonds 2021'!$BS151</f>
        <v>0.26643028596452339</v>
      </c>
      <c r="W151" s="112">
        <f>'Verdeling Gemeentefonds 2021'!BI151/'Verdeling Gemeentefonds 2021'!$BS151</f>
        <v>-1.7154297973995402E-4</v>
      </c>
      <c r="X151" s="120">
        <f>'Verdeling Gemeentefonds 2021'!BF151/'Verdeling Gemeentefonds 2021'!$BS151</f>
        <v>0</v>
      </c>
      <c r="Y151" s="112">
        <f>'Verdeling Gemeentefonds 2021'!BL151/'Verdeling Gemeentefonds 2021'!$BS151</f>
        <v>0</v>
      </c>
      <c r="Z151" s="120">
        <f>'Verdeling Gemeentefonds 2021'!BR151/'Verdeling Gemeentefonds 2021'!$BS151</f>
        <v>2.0868105462073928E-3</v>
      </c>
      <c r="AA151" s="129">
        <f t="shared" si="2"/>
        <v>1.0000000119797705</v>
      </c>
    </row>
    <row r="152" spans="1:27" x14ac:dyDescent="0.25">
      <c r="A152" s="128" t="s">
        <v>368</v>
      </c>
      <c r="B152" s="13" t="s">
        <v>69</v>
      </c>
      <c r="C152" s="112">
        <f>'Verdeling Gemeentefonds 2021'!D152/'Verdeling Gemeentefonds 2021'!$BS152</f>
        <v>0</v>
      </c>
      <c r="D152" s="115">
        <f>'Verdeling Gemeentefonds 2021'!E152/'Verdeling Gemeentefonds 2021'!$BS152</f>
        <v>0</v>
      </c>
      <c r="E152" s="115">
        <f>'Verdeling Gemeentefonds 2021'!F152/'Verdeling Gemeentefonds 2021'!$BS152</f>
        <v>0</v>
      </c>
      <c r="F152" s="115">
        <f>'Verdeling Gemeentefonds 2021'!G152/'Verdeling Gemeentefonds 2021'!$BS152</f>
        <v>0</v>
      </c>
      <c r="G152" s="115">
        <f>'Verdeling Gemeentefonds 2021'!H152/'Verdeling Gemeentefonds 2021'!$BS152</f>
        <v>0</v>
      </c>
      <c r="H152" s="115">
        <f>'Verdeling Gemeentefonds 2021'!I152/'Verdeling Gemeentefonds 2021'!$BS152</f>
        <v>0</v>
      </c>
      <c r="I152" s="119">
        <f>'Verdeling Gemeentefonds 2021'!J152/'Verdeling Gemeentefonds 2021'!$BS152</f>
        <v>0</v>
      </c>
      <c r="J152" s="113">
        <f>'Verdeling Gemeentefonds 2021'!N152/'Verdeling Gemeentefonds 2021'!$BS152</f>
        <v>7.0447541102317254E-2</v>
      </c>
      <c r="K152" s="115">
        <f>'Verdeling Gemeentefonds 2021'!S152/'Verdeling Gemeentefonds 2021'!$BS152</f>
        <v>5.2549191500960591E-3</v>
      </c>
      <c r="L152" s="119">
        <f>'Verdeling Gemeentefonds 2021'!T152/'Verdeling Gemeentefonds 2021'!$BS152</f>
        <v>7.5702460252413312E-2</v>
      </c>
      <c r="M152" s="112">
        <f>'Verdeling Gemeentefonds 2021'!Z152/'Verdeling Gemeentefonds 2021'!$BS152</f>
        <v>0.3562107811353491</v>
      </c>
      <c r="N152" s="115">
        <f>'Verdeling Gemeentefonds 2021'!AE152/'Verdeling Gemeentefonds 2021'!$BS152</f>
        <v>0.24499478979672781</v>
      </c>
      <c r="O152" s="117">
        <f>'Verdeling Gemeentefonds 2021'!AF152/'Verdeling Gemeentefonds 2021'!$BS152</f>
        <v>0.60120557093207694</v>
      </c>
      <c r="P152" s="122">
        <f>'Verdeling Gemeentefonds 2021'!AK152/'Verdeling Gemeentefonds 2021'!$BS152</f>
        <v>0.1431565192412721</v>
      </c>
      <c r="Q152" s="125">
        <f>'Verdeling Gemeentefonds 2021'!AO152/'Verdeling Gemeentefonds 2021'!$BS152</f>
        <v>1.4766985851420901E-2</v>
      </c>
      <c r="R152" s="121">
        <f>'Verdeling Gemeentefonds 2021'!AR152/'Verdeling Gemeentefonds 2021'!$BS152</f>
        <v>4.0709105261616953E-2</v>
      </c>
      <c r="S152" s="121">
        <f>'Verdeling Gemeentefonds 2021'!AU152/'Verdeling Gemeentefonds 2021'!$BS152</f>
        <v>5.8464977988991584E-2</v>
      </c>
      <c r="T152" s="121">
        <f>'Verdeling Gemeentefonds 2021'!AX152/'Verdeling Gemeentefonds 2021'!$BS152</f>
        <v>1.5165069281113781E-2</v>
      </c>
      <c r="U152" s="121">
        <f>'Verdeling Gemeentefonds 2021'!BA152/'Verdeling Gemeentefonds 2021'!$BS152</f>
        <v>4.8912381258584658E-2</v>
      </c>
      <c r="V152" s="119">
        <f>'Verdeling Gemeentefonds 2021'!BB152/'Verdeling Gemeentefonds 2021'!$BS152</f>
        <v>0.17801851964172788</v>
      </c>
      <c r="W152" s="112">
        <f>'Verdeling Gemeentefonds 2021'!BI152/'Verdeling Gemeentefonds 2021'!$BS152</f>
        <v>-1.6994859607944861E-4</v>
      </c>
      <c r="X152" s="120">
        <f>'Verdeling Gemeentefonds 2021'!BF152/'Verdeling Gemeentefonds 2021'!$BS152</f>
        <v>0</v>
      </c>
      <c r="Y152" s="112">
        <f>'Verdeling Gemeentefonds 2021'!BL152/'Verdeling Gemeentefonds 2021'!$BS152</f>
        <v>0</v>
      </c>
      <c r="Z152" s="120">
        <f>'Verdeling Gemeentefonds 2021'!BR152/'Verdeling Gemeentefonds 2021'!$BS152</f>
        <v>2.086810378992587E-3</v>
      </c>
      <c r="AA152" s="129">
        <f t="shared" si="2"/>
        <v>0.99999993185040348</v>
      </c>
    </row>
    <row r="153" spans="1:27" x14ac:dyDescent="0.25">
      <c r="A153" s="128" t="s">
        <v>512</v>
      </c>
      <c r="B153" s="13" t="s">
        <v>213</v>
      </c>
      <c r="C153" s="112">
        <f>'Verdeling Gemeentefonds 2021'!D153/'Verdeling Gemeentefonds 2021'!$BS153</f>
        <v>0</v>
      </c>
      <c r="D153" s="115">
        <f>'Verdeling Gemeentefonds 2021'!E153/'Verdeling Gemeentefonds 2021'!$BS153</f>
        <v>0</v>
      </c>
      <c r="E153" s="115">
        <f>'Verdeling Gemeentefonds 2021'!F153/'Verdeling Gemeentefonds 2021'!$BS153</f>
        <v>0</v>
      </c>
      <c r="F153" s="115">
        <f>'Verdeling Gemeentefonds 2021'!G153/'Verdeling Gemeentefonds 2021'!$BS153</f>
        <v>0</v>
      </c>
      <c r="G153" s="115">
        <f>'Verdeling Gemeentefonds 2021'!H153/'Verdeling Gemeentefonds 2021'!$BS153</f>
        <v>0</v>
      </c>
      <c r="H153" s="115">
        <f>'Verdeling Gemeentefonds 2021'!I153/'Verdeling Gemeentefonds 2021'!$BS153</f>
        <v>0</v>
      </c>
      <c r="I153" s="119">
        <f>'Verdeling Gemeentefonds 2021'!J153/'Verdeling Gemeentefonds 2021'!$BS153</f>
        <v>0</v>
      </c>
      <c r="J153" s="113">
        <f>'Verdeling Gemeentefonds 2021'!N153/'Verdeling Gemeentefonds 2021'!$BS153</f>
        <v>4.9450311225101427E-2</v>
      </c>
      <c r="K153" s="115">
        <f>'Verdeling Gemeentefonds 2021'!S153/'Verdeling Gemeentefonds 2021'!$BS153</f>
        <v>3.0973951703258591E-3</v>
      </c>
      <c r="L153" s="119">
        <f>'Verdeling Gemeentefonds 2021'!T153/'Verdeling Gemeentefonds 2021'!$BS153</f>
        <v>5.2547706395427288E-2</v>
      </c>
      <c r="M153" s="112">
        <f>'Verdeling Gemeentefonds 2021'!Z153/'Verdeling Gemeentefonds 2021'!$BS153</f>
        <v>0.33007791155678623</v>
      </c>
      <c r="N153" s="115">
        <f>'Verdeling Gemeentefonds 2021'!AE153/'Verdeling Gemeentefonds 2021'!$BS153</f>
        <v>0.28804836058068956</v>
      </c>
      <c r="O153" s="117">
        <f>'Verdeling Gemeentefonds 2021'!AF153/'Verdeling Gemeentefonds 2021'!$BS153</f>
        <v>0.61812627213747573</v>
      </c>
      <c r="P153" s="122">
        <f>'Verdeling Gemeentefonds 2021'!AK153/'Verdeling Gemeentefonds 2021'!$BS153</f>
        <v>0.17619791394186637</v>
      </c>
      <c r="Q153" s="125">
        <f>'Verdeling Gemeentefonds 2021'!AO153/'Verdeling Gemeentefonds 2021'!$BS153</f>
        <v>1.6630227391270007E-2</v>
      </c>
      <c r="R153" s="121">
        <f>'Verdeling Gemeentefonds 2021'!AR153/'Verdeling Gemeentefonds 2021'!$BS153</f>
        <v>2.1546599138275734E-2</v>
      </c>
      <c r="S153" s="121">
        <f>'Verdeling Gemeentefonds 2021'!AU153/'Verdeling Gemeentefonds 2021'!$BS153</f>
        <v>4.8843313985898834E-2</v>
      </c>
      <c r="T153" s="121">
        <f>'Verdeling Gemeentefonds 2021'!AX153/'Verdeling Gemeentefonds 2021'!$BS153</f>
        <v>4.1461432233159838E-2</v>
      </c>
      <c r="U153" s="121">
        <f>'Verdeling Gemeentefonds 2021'!BA153/'Verdeling Gemeentefonds 2021'!$BS153</f>
        <v>2.2707371749644868E-2</v>
      </c>
      <c r="V153" s="119">
        <f>'Verdeling Gemeentefonds 2021'!BB153/'Verdeling Gemeentefonds 2021'!$BS153</f>
        <v>0.15118894449824927</v>
      </c>
      <c r="W153" s="112">
        <f>'Verdeling Gemeentefonds 2021'!BI153/'Verdeling Gemeentefonds 2021'!$BS153</f>
        <v>-1.4757922445182814E-4</v>
      </c>
      <c r="X153" s="120">
        <f>'Verdeling Gemeentefonds 2021'!BF153/'Verdeling Gemeentefonds 2021'!$BS153</f>
        <v>0</v>
      </c>
      <c r="Y153" s="112">
        <f>'Verdeling Gemeentefonds 2021'!BL153/'Verdeling Gemeentefonds 2021'!$BS153</f>
        <v>0</v>
      </c>
      <c r="Z153" s="120">
        <f>'Verdeling Gemeentefonds 2021'!BR153/'Verdeling Gemeentefonds 2021'!$BS153</f>
        <v>2.086810663971888E-3</v>
      </c>
      <c r="AA153" s="129">
        <f t="shared" si="2"/>
        <v>1.0000000684125387</v>
      </c>
    </row>
    <row r="154" spans="1:27" x14ac:dyDescent="0.25">
      <c r="A154" s="128" t="s">
        <v>588</v>
      </c>
      <c r="B154" s="13" t="s">
        <v>291</v>
      </c>
      <c r="C154" s="112">
        <f>'Verdeling Gemeentefonds 2021'!D154/'Verdeling Gemeentefonds 2021'!$BS154</f>
        <v>0</v>
      </c>
      <c r="D154" s="115">
        <f>'Verdeling Gemeentefonds 2021'!E154/'Verdeling Gemeentefonds 2021'!$BS154</f>
        <v>0</v>
      </c>
      <c r="E154" s="115">
        <f>'Verdeling Gemeentefonds 2021'!F154/'Verdeling Gemeentefonds 2021'!$BS154</f>
        <v>0</v>
      </c>
      <c r="F154" s="115">
        <f>'Verdeling Gemeentefonds 2021'!G154/'Verdeling Gemeentefonds 2021'!$BS154</f>
        <v>0</v>
      </c>
      <c r="G154" s="115">
        <f>'Verdeling Gemeentefonds 2021'!H154/'Verdeling Gemeentefonds 2021'!$BS154</f>
        <v>0</v>
      </c>
      <c r="H154" s="115">
        <f>'Verdeling Gemeentefonds 2021'!I154/'Verdeling Gemeentefonds 2021'!$BS154</f>
        <v>0</v>
      </c>
      <c r="I154" s="119">
        <f>'Verdeling Gemeentefonds 2021'!J154/'Verdeling Gemeentefonds 2021'!$BS154</f>
        <v>0</v>
      </c>
      <c r="J154" s="113">
        <f>'Verdeling Gemeentefonds 2021'!N154/'Verdeling Gemeentefonds 2021'!$BS154</f>
        <v>4.5088802964734345E-2</v>
      </c>
      <c r="K154" s="115">
        <f>'Verdeling Gemeentefonds 2021'!S154/'Verdeling Gemeentefonds 2021'!$BS154</f>
        <v>3.9508251015167049E-2</v>
      </c>
      <c r="L154" s="119">
        <f>'Verdeling Gemeentefonds 2021'!T154/'Verdeling Gemeentefonds 2021'!$BS154</f>
        <v>8.4597053979901402E-2</v>
      </c>
      <c r="M154" s="112">
        <f>'Verdeling Gemeentefonds 2021'!Z154/'Verdeling Gemeentefonds 2021'!$BS154</f>
        <v>0.44559057752412917</v>
      </c>
      <c r="N154" s="115">
        <f>'Verdeling Gemeentefonds 2021'!AE154/'Verdeling Gemeentefonds 2021'!$BS154</f>
        <v>0.17657115505025731</v>
      </c>
      <c r="O154" s="117">
        <f>'Verdeling Gemeentefonds 2021'!AF154/'Verdeling Gemeentefonds 2021'!$BS154</f>
        <v>0.62216173257438645</v>
      </c>
      <c r="P154" s="122">
        <f>'Verdeling Gemeentefonds 2021'!AK154/'Verdeling Gemeentefonds 2021'!$BS154</f>
        <v>0.10655579958599806</v>
      </c>
      <c r="Q154" s="125">
        <f>'Verdeling Gemeentefonds 2021'!AO154/'Verdeling Gemeentefonds 2021'!$BS154</f>
        <v>1.6624433054960846E-2</v>
      </c>
      <c r="R154" s="121">
        <f>'Verdeling Gemeentefonds 2021'!AR154/'Verdeling Gemeentefonds 2021'!$BS154</f>
        <v>2.9854690298153606E-2</v>
      </c>
      <c r="S154" s="121">
        <f>'Verdeling Gemeentefonds 2021'!AU154/'Verdeling Gemeentefonds 2021'!$BS154</f>
        <v>7.0521721901845233E-2</v>
      </c>
      <c r="T154" s="121">
        <f>'Verdeling Gemeentefonds 2021'!AX154/'Verdeling Gemeentefonds 2021'!$BS154</f>
        <v>4.080443114752004E-2</v>
      </c>
      <c r="U154" s="121">
        <f>'Verdeling Gemeentefonds 2021'!BA154/'Verdeling Gemeentefonds 2021'!$BS154</f>
        <v>2.6973236560240792E-2</v>
      </c>
      <c r="V154" s="119">
        <f>'Verdeling Gemeentefonds 2021'!BB154/'Verdeling Gemeentefonds 2021'!$BS154</f>
        <v>0.18477851296272055</v>
      </c>
      <c r="W154" s="112">
        <f>'Verdeling Gemeentefonds 2021'!BI154/'Verdeling Gemeentefonds 2021'!$BS154</f>
        <v>-1.7994245652595137E-4</v>
      </c>
      <c r="X154" s="120">
        <f>'Verdeling Gemeentefonds 2021'!BF154/'Verdeling Gemeentefonds 2021'!$BS154</f>
        <v>0</v>
      </c>
      <c r="Y154" s="112">
        <f>'Verdeling Gemeentefonds 2021'!BL154/'Verdeling Gemeentefonds 2021'!$BS154</f>
        <v>0</v>
      </c>
      <c r="Z154" s="120">
        <f>'Verdeling Gemeentefonds 2021'!BR154/'Verdeling Gemeentefonds 2021'!$BS154</f>
        <v>2.0868104525497925E-3</v>
      </c>
      <c r="AA154" s="129">
        <f t="shared" si="2"/>
        <v>0.99999996709903016</v>
      </c>
    </row>
    <row r="155" spans="1:27" x14ac:dyDescent="0.25">
      <c r="A155" s="128" t="s">
        <v>421</v>
      </c>
      <c r="B155" s="13" t="s">
        <v>122</v>
      </c>
      <c r="C155" s="112">
        <f>'Verdeling Gemeentefonds 2021'!D155/'Verdeling Gemeentefonds 2021'!$BS155</f>
        <v>0</v>
      </c>
      <c r="D155" s="115">
        <f>'Verdeling Gemeentefonds 2021'!E155/'Verdeling Gemeentefonds 2021'!$BS155</f>
        <v>0</v>
      </c>
      <c r="E155" s="115">
        <f>'Verdeling Gemeentefonds 2021'!F155/'Verdeling Gemeentefonds 2021'!$BS155</f>
        <v>0</v>
      </c>
      <c r="F155" s="115">
        <f>'Verdeling Gemeentefonds 2021'!G155/'Verdeling Gemeentefonds 2021'!$BS155</f>
        <v>0</v>
      </c>
      <c r="G155" s="115">
        <f>'Verdeling Gemeentefonds 2021'!H155/'Verdeling Gemeentefonds 2021'!$BS155</f>
        <v>0</v>
      </c>
      <c r="H155" s="115">
        <f>'Verdeling Gemeentefonds 2021'!I155/'Verdeling Gemeentefonds 2021'!$BS155</f>
        <v>0</v>
      </c>
      <c r="I155" s="119">
        <f>'Verdeling Gemeentefonds 2021'!J155/'Verdeling Gemeentefonds 2021'!$BS155</f>
        <v>0</v>
      </c>
      <c r="J155" s="113">
        <f>'Verdeling Gemeentefonds 2021'!N155/'Verdeling Gemeentefonds 2021'!$BS155</f>
        <v>3.0181221224385251E-2</v>
      </c>
      <c r="K155" s="115">
        <f>'Verdeling Gemeentefonds 2021'!S155/'Verdeling Gemeentefonds 2021'!$BS155</f>
        <v>3.9479200017451997E-2</v>
      </c>
      <c r="L155" s="119">
        <f>'Verdeling Gemeentefonds 2021'!T155/'Verdeling Gemeentefonds 2021'!$BS155</f>
        <v>6.9660421241837245E-2</v>
      </c>
      <c r="M155" s="112">
        <f>'Verdeling Gemeentefonds 2021'!Z155/'Verdeling Gemeentefonds 2021'!$BS155</f>
        <v>0.28777043349910769</v>
      </c>
      <c r="N155" s="115">
        <f>'Verdeling Gemeentefonds 2021'!AE155/'Verdeling Gemeentefonds 2021'!$BS155</f>
        <v>0.24235256819152237</v>
      </c>
      <c r="O155" s="117">
        <f>'Verdeling Gemeentefonds 2021'!AF155/'Verdeling Gemeentefonds 2021'!$BS155</f>
        <v>0.53012300169063009</v>
      </c>
      <c r="P155" s="122">
        <f>'Verdeling Gemeentefonds 2021'!AK155/'Verdeling Gemeentefonds 2021'!$BS155</f>
        <v>0.19057834964748396</v>
      </c>
      <c r="Q155" s="125">
        <f>'Verdeling Gemeentefonds 2021'!AO155/'Verdeling Gemeentefonds 2021'!$BS155</f>
        <v>1.3887787883703435E-2</v>
      </c>
      <c r="R155" s="121">
        <f>'Verdeling Gemeentefonds 2021'!AR155/'Verdeling Gemeentefonds 2021'!$BS155</f>
        <v>4.102217077642157E-2</v>
      </c>
      <c r="S155" s="121">
        <f>'Verdeling Gemeentefonds 2021'!AU155/'Verdeling Gemeentefonds 2021'!$BS155</f>
        <v>5.8314947755611711E-2</v>
      </c>
      <c r="T155" s="121">
        <f>'Verdeling Gemeentefonds 2021'!AX155/'Verdeling Gemeentefonds 2021'!$BS155</f>
        <v>4.8954052950979862E-2</v>
      </c>
      <c r="U155" s="121">
        <f>'Verdeling Gemeentefonds 2021'!BA155/'Verdeling Gemeentefonds 2021'!$BS155</f>
        <v>4.5568643239681961E-2</v>
      </c>
      <c r="V155" s="119">
        <f>'Verdeling Gemeentefonds 2021'!BB155/'Verdeling Gemeentefonds 2021'!$BS155</f>
        <v>0.20774760260639855</v>
      </c>
      <c r="W155" s="112">
        <f>'Verdeling Gemeentefonds 2021'!BI155/'Verdeling Gemeentefonds 2021'!$BS155</f>
        <v>-1.9610924439096106E-4</v>
      </c>
      <c r="X155" s="120">
        <f>'Verdeling Gemeentefonds 2021'!BF155/'Verdeling Gemeentefonds 2021'!$BS155</f>
        <v>0</v>
      </c>
      <c r="Y155" s="112">
        <f>'Verdeling Gemeentefonds 2021'!BL155/'Verdeling Gemeentefonds 2021'!$BS155</f>
        <v>0</v>
      </c>
      <c r="Z155" s="120">
        <f>'Verdeling Gemeentefonds 2021'!BR155/'Verdeling Gemeentefonds 2021'!$BS155</f>
        <v>2.0868106811056993E-3</v>
      </c>
      <c r="AA155" s="129">
        <f t="shared" si="2"/>
        <v>1.0000000766230646</v>
      </c>
    </row>
    <row r="156" spans="1:27" x14ac:dyDescent="0.25">
      <c r="A156" s="128" t="s">
        <v>455</v>
      </c>
      <c r="B156" s="13" t="s">
        <v>156</v>
      </c>
      <c r="C156" s="112">
        <f>'Verdeling Gemeentefonds 2021'!D156/'Verdeling Gemeentefonds 2021'!$BS156</f>
        <v>0</v>
      </c>
      <c r="D156" s="115">
        <f>'Verdeling Gemeentefonds 2021'!E156/'Verdeling Gemeentefonds 2021'!$BS156</f>
        <v>0</v>
      </c>
      <c r="E156" s="115">
        <f>'Verdeling Gemeentefonds 2021'!F156/'Verdeling Gemeentefonds 2021'!$BS156</f>
        <v>0</v>
      </c>
      <c r="F156" s="115">
        <f>'Verdeling Gemeentefonds 2021'!G156/'Verdeling Gemeentefonds 2021'!$BS156</f>
        <v>0</v>
      </c>
      <c r="G156" s="115">
        <f>'Verdeling Gemeentefonds 2021'!H156/'Verdeling Gemeentefonds 2021'!$BS156</f>
        <v>0</v>
      </c>
      <c r="H156" s="115">
        <f>'Verdeling Gemeentefonds 2021'!I156/'Verdeling Gemeentefonds 2021'!$BS156</f>
        <v>0</v>
      </c>
      <c r="I156" s="119">
        <f>'Verdeling Gemeentefonds 2021'!J156/'Verdeling Gemeentefonds 2021'!$BS156</f>
        <v>0</v>
      </c>
      <c r="J156" s="113">
        <f>'Verdeling Gemeentefonds 2021'!N156/'Verdeling Gemeentefonds 2021'!$BS156</f>
        <v>4.8901745562979743E-2</v>
      </c>
      <c r="K156" s="115">
        <f>'Verdeling Gemeentefonds 2021'!S156/'Verdeling Gemeentefonds 2021'!$BS156</f>
        <v>5.0274875053477157E-3</v>
      </c>
      <c r="L156" s="119">
        <f>'Verdeling Gemeentefonds 2021'!T156/'Verdeling Gemeentefonds 2021'!$BS156</f>
        <v>5.3929233068327462E-2</v>
      </c>
      <c r="M156" s="112">
        <f>'Verdeling Gemeentefonds 2021'!Z156/'Verdeling Gemeentefonds 2021'!$BS156</f>
        <v>0.31997502391477273</v>
      </c>
      <c r="N156" s="115">
        <f>'Verdeling Gemeentefonds 2021'!AE156/'Verdeling Gemeentefonds 2021'!$BS156</f>
        <v>0.18694533666691396</v>
      </c>
      <c r="O156" s="117">
        <f>'Verdeling Gemeentefonds 2021'!AF156/'Verdeling Gemeentefonds 2021'!$BS156</f>
        <v>0.50692036058168677</v>
      </c>
      <c r="P156" s="122">
        <f>'Verdeling Gemeentefonds 2021'!AK156/'Verdeling Gemeentefonds 2021'!$BS156</f>
        <v>0.33156928802081415</v>
      </c>
      <c r="Q156" s="125">
        <f>'Verdeling Gemeentefonds 2021'!AO156/'Verdeling Gemeentefonds 2021'!$BS156</f>
        <v>1.7369950571615164E-2</v>
      </c>
      <c r="R156" s="121">
        <f>'Verdeling Gemeentefonds 2021'!AR156/'Verdeling Gemeentefonds 2021'!$BS156</f>
        <v>2.1387008680028512E-2</v>
      </c>
      <c r="S156" s="121">
        <f>'Verdeling Gemeentefonds 2021'!AU156/'Verdeling Gemeentefonds 2021'!$BS156</f>
        <v>3.1449397654467297E-2</v>
      </c>
      <c r="T156" s="121">
        <f>'Verdeling Gemeentefonds 2021'!AX156/'Verdeling Gemeentefonds 2021'!$BS156</f>
        <v>2.5167325933305278E-2</v>
      </c>
      <c r="U156" s="121">
        <f>'Verdeling Gemeentefonds 2021'!BA156/'Verdeling Gemeentefonds 2021'!$BS156</f>
        <v>1.031454170644011E-2</v>
      </c>
      <c r="V156" s="119">
        <f>'Verdeling Gemeentefonds 2021'!BB156/'Verdeling Gemeentefonds 2021'!$BS156</f>
        <v>0.10568822454585636</v>
      </c>
      <c r="W156" s="112">
        <f>'Verdeling Gemeentefonds 2021'!BI156/'Verdeling Gemeentefonds 2021'!$BS156</f>
        <v>-1.9410660459146854E-4</v>
      </c>
      <c r="X156" s="120">
        <f>'Verdeling Gemeentefonds 2021'!BF156/'Verdeling Gemeentefonds 2021'!$BS156</f>
        <v>0</v>
      </c>
      <c r="Y156" s="112">
        <f>'Verdeling Gemeentefonds 2021'!BL156/'Verdeling Gemeentefonds 2021'!$BS156</f>
        <v>0</v>
      </c>
      <c r="Z156" s="120">
        <f>'Verdeling Gemeentefonds 2021'!BR156/'Verdeling Gemeentefonds 2021'!$BS156</f>
        <v>2.0868101241635012E-3</v>
      </c>
      <c r="AA156" s="129">
        <f t="shared" si="2"/>
        <v>0.99999980973625668</v>
      </c>
    </row>
    <row r="157" spans="1:27" x14ac:dyDescent="0.25">
      <c r="A157" s="128" t="s">
        <v>513</v>
      </c>
      <c r="B157" s="13" t="s">
        <v>214</v>
      </c>
      <c r="C157" s="112">
        <f>'Verdeling Gemeentefonds 2021'!D157/'Verdeling Gemeentefonds 2021'!$BS157</f>
        <v>0</v>
      </c>
      <c r="D157" s="115">
        <f>'Verdeling Gemeentefonds 2021'!E157/'Verdeling Gemeentefonds 2021'!$BS157</f>
        <v>0</v>
      </c>
      <c r="E157" s="115">
        <f>'Verdeling Gemeentefonds 2021'!F157/'Verdeling Gemeentefonds 2021'!$BS157</f>
        <v>0</v>
      </c>
      <c r="F157" s="115">
        <f>'Verdeling Gemeentefonds 2021'!G157/'Verdeling Gemeentefonds 2021'!$BS157</f>
        <v>0</v>
      </c>
      <c r="G157" s="115">
        <f>'Verdeling Gemeentefonds 2021'!H157/'Verdeling Gemeentefonds 2021'!$BS157</f>
        <v>0</v>
      </c>
      <c r="H157" s="115">
        <f>'Verdeling Gemeentefonds 2021'!I157/'Verdeling Gemeentefonds 2021'!$BS157</f>
        <v>0</v>
      </c>
      <c r="I157" s="119">
        <f>'Verdeling Gemeentefonds 2021'!J157/'Verdeling Gemeentefonds 2021'!$BS157</f>
        <v>0</v>
      </c>
      <c r="J157" s="113">
        <f>'Verdeling Gemeentefonds 2021'!N157/'Verdeling Gemeentefonds 2021'!$BS157</f>
        <v>4.9418348077463585E-2</v>
      </c>
      <c r="K157" s="115">
        <f>'Verdeling Gemeentefonds 2021'!S157/'Verdeling Gemeentefonds 2021'!$BS157</f>
        <v>1.4674105930097705E-2</v>
      </c>
      <c r="L157" s="119">
        <f>'Verdeling Gemeentefonds 2021'!T157/'Verdeling Gemeentefonds 2021'!$BS157</f>
        <v>6.4092454007561292E-2</v>
      </c>
      <c r="M157" s="112">
        <f>'Verdeling Gemeentefonds 2021'!Z157/'Verdeling Gemeentefonds 2021'!$BS157</f>
        <v>0.36235097635562824</v>
      </c>
      <c r="N157" s="115">
        <f>'Verdeling Gemeentefonds 2021'!AE157/'Verdeling Gemeentefonds 2021'!$BS157</f>
        <v>0.30293433362423955</v>
      </c>
      <c r="O157" s="117">
        <f>'Verdeling Gemeentefonds 2021'!AF157/'Verdeling Gemeentefonds 2021'!$BS157</f>
        <v>0.66528530997986779</v>
      </c>
      <c r="P157" s="122">
        <f>'Verdeling Gemeentefonds 2021'!AK157/'Verdeling Gemeentefonds 2021'!$BS157</f>
        <v>8.2129956030809012E-2</v>
      </c>
      <c r="Q157" s="125">
        <f>'Verdeling Gemeentefonds 2021'!AO157/'Verdeling Gemeentefonds 2021'!$BS157</f>
        <v>1.7483605337926103E-2</v>
      </c>
      <c r="R157" s="121">
        <f>'Verdeling Gemeentefonds 2021'!AR157/'Verdeling Gemeentefonds 2021'!$BS157</f>
        <v>4.150143352484674E-2</v>
      </c>
      <c r="S157" s="121">
        <f>'Verdeling Gemeentefonds 2021'!AU157/'Verdeling Gemeentefonds 2021'!$BS157</f>
        <v>6.0528074580887499E-2</v>
      </c>
      <c r="T157" s="121">
        <f>'Verdeling Gemeentefonds 2021'!AX157/'Verdeling Gemeentefonds 2021'!$BS157</f>
        <v>2.0509728311942949E-2</v>
      </c>
      <c r="U157" s="121">
        <f>'Verdeling Gemeentefonds 2021'!BA157/'Verdeling Gemeentefonds 2021'!$BS157</f>
        <v>4.6548605249277127E-2</v>
      </c>
      <c r="V157" s="119">
        <f>'Verdeling Gemeentefonds 2021'!BB157/'Verdeling Gemeentefonds 2021'!$BS157</f>
        <v>0.1865714470048804</v>
      </c>
      <c r="W157" s="112">
        <f>'Verdeling Gemeentefonds 2021'!BI157/'Verdeling Gemeentefonds 2021'!$BS157</f>
        <v>-1.6597741513195657E-4</v>
      </c>
      <c r="X157" s="120">
        <f>'Verdeling Gemeentefonds 2021'!BF157/'Verdeling Gemeentefonds 2021'!$BS157</f>
        <v>0</v>
      </c>
      <c r="Y157" s="112">
        <f>'Verdeling Gemeentefonds 2021'!BL157/'Verdeling Gemeentefonds 2021'!$BS157</f>
        <v>0</v>
      </c>
      <c r="Z157" s="120">
        <f>'Verdeling Gemeentefonds 2021'!BR157/'Verdeling Gemeentefonds 2021'!$BS157</f>
        <v>2.0868105214780506E-3</v>
      </c>
      <c r="AA157" s="129">
        <f t="shared" si="2"/>
        <v>1.0000000001294644</v>
      </c>
    </row>
    <row r="158" spans="1:27" x14ac:dyDescent="0.25">
      <c r="A158" s="128" t="s">
        <v>503</v>
      </c>
      <c r="B158" s="13" t="s">
        <v>204</v>
      </c>
      <c r="C158" s="112">
        <f>'Verdeling Gemeentefonds 2021'!D158/'Verdeling Gemeentefonds 2021'!$BS158</f>
        <v>0</v>
      </c>
      <c r="D158" s="115">
        <f>'Verdeling Gemeentefonds 2021'!E158/'Verdeling Gemeentefonds 2021'!$BS158</f>
        <v>0</v>
      </c>
      <c r="E158" s="115">
        <f>'Verdeling Gemeentefonds 2021'!F158/'Verdeling Gemeentefonds 2021'!$BS158</f>
        <v>0</v>
      </c>
      <c r="F158" s="115">
        <f>'Verdeling Gemeentefonds 2021'!G158/'Verdeling Gemeentefonds 2021'!$BS158</f>
        <v>0</v>
      </c>
      <c r="G158" s="115">
        <f>'Verdeling Gemeentefonds 2021'!H158/'Verdeling Gemeentefonds 2021'!$BS158</f>
        <v>0</v>
      </c>
      <c r="H158" s="115">
        <f>'Verdeling Gemeentefonds 2021'!I158/'Verdeling Gemeentefonds 2021'!$BS158</f>
        <v>0</v>
      </c>
      <c r="I158" s="119">
        <f>'Verdeling Gemeentefonds 2021'!J158/'Verdeling Gemeentefonds 2021'!$BS158</f>
        <v>0</v>
      </c>
      <c r="J158" s="113">
        <f>'Verdeling Gemeentefonds 2021'!N158/'Verdeling Gemeentefonds 2021'!$BS158</f>
        <v>3.9284708622429873E-2</v>
      </c>
      <c r="K158" s="115">
        <f>'Verdeling Gemeentefonds 2021'!S158/'Verdeling Gemeentefonds 2021'!$BS158</f>
        <v>3.8101719249684161E-2</v>
      </c>
      <c r="L158" s="119">
        <f>'Verdeling Gemeentefonds 2021'!T158/'Verdeling Gemeentefonds 2021'!$BS158</f>
        <v>7.7386427872114028E-2</v>
      </c>
      <c r="M158" s="112">
        <f>'Verdeling Gemeentefonds 2021'!Z158/'Verdeling Gemeentefonds 2021'!$BS158</f>
        <v>0.33736284597042465</v>
      </c>
      <c r="N158" s="115">
        <f>'Verdeling Gemeentefonds 2021'!AE158/'Verdeling Gemeentefonds 2021'!$BS158</f>
        <v>0.30313724999769137</v>
      </c>
      <c r="O158" s="117">
        <f>'Verdeling Gemeentefonds 2021'!AF158/'Verdeling Gemeentefonds 2021'!$BS158</f>
        <v>0.64050009596811597</v>
      </c>
      <c r="P158" s="122">
        <f>'Verdeling Gemeentefonds 2021'!AK158/'Verdeling Gemeentefonds 2021'!$BS158</f>
        <v>9.1691417676551104E-2</v>
      </c>
      <c r="Q158" s="125">
        <f>'Verdeling Gemeentefonds 2021'!AO158/'Verdeling Gemeentefonds 2021'!$BS158</f>
        <v>1.663579905430736E-2</v>
      </c>
      <c r="R158" s="121">
        <f>'Verdeling Gemeentefonds 2021'!AR158/'Verdeling Gemeentefonds 2021'!$BS158</f>
        <v>3.3451051600444211E-2</v>
      </c>
      <c r="S158" s="121">
        <f>'Verdeling Gemeentefonds 2021'!AU158/'Verdeling Gemeentefonds 2021'!$BS158</f>
        <v>5.7690368076470433E-2</v>
      </c>
      <c r="T158" s="121">
        <f>'Verdeling Gemeentefonds 2021'!AX158/'Verdeling Gemeentefonds 2021'!$BS158</f>
        <v>5.7279097502192781E-2</v>
      </c>
      <c r="U158" s="121">
        <f>'Verdeling Gemeentefonds 2021'!BA158/'Verdeling Gemeentefonds 2021'!$BS158</f>
        <v>2.3445193346113207E-2</v>
      </c>
      <c r="V158" s="119">
        <f>'Verdeling Gemeentefonds 2021'!BB158/'Verdeling Gemeentefonds 2021'!$BS158</f>
        <v>0.18850150957952799</v>
      </c>
      <c r="W158" s="112">
        <f>'Verdeling Gemeentefonds 2021'!BI158/'Verdeling Gemeentefonds 2021'!$BS158</f>
        <v>-1.663594520765544E-4</v>
      </c>
      <c r="X158" s="120">
        <f>'Verdeling Gemeentefonds 2021'!BF158/'Verdeling Gemeentefonds 2021'!$BS158</f>
        <v>0</v>
      </c>
      <c r="Y158" s="112">
        <f>'Verdeling Gemeentefonds 2021'!BL158/'Verdeling Gemeentefonds 2021'!$BS158</f>
        <v>0</v>
      </c>
      <c r="Z158" s="120">
        <f>'Verdeling Gemeentefonds 2021'!BR158/'Verdeling Gemeentefonds 2021'!$BS158</f>
        <v>2.0868103166187552E-3</v>
      </c>
      <c r="AA158" s="129">
        <f t="shared" si="2"/>
        <v>0.99999990196085131</v>
      </c>
    </row>
    <row r="159" spans="1:27" x14ac:dyDescent="0.25">
      <c r="A159" s="128" t="s">
        <v>479</v>
      </c>
      <c r="B159" s="13" t="s">
        <v>180</v>
      </c>
      <c r="C159" s="112">
        <f>'Verdeling Gemeentefonds 2021'!D159/'Verdeling Gemeentefonds 2021'!$BS159</f>
        <v>0</v>
      </c>
      <c r="D159" s="115">
        <f>'Verdeling Gemeentefonds 2021'!E159/'Verdeling Gemeentefonds 2021'!$BS159</f>
        <v>0</v>
      </c>
      <c r="E159" s="115">
        <f>'Verdeling Gemeentefonds 2021'!F159/'Verdeling Gemeentefonds 2021'!$BS159</f>
        <v>0</v>
      </c>
      <c r="F159" s="115">
        <f>'Verdeling Gemeentefonds 2021'!G159/'Verdeling Gemeentefonds 2021'!$BS159</f>
        <v>0</v>
      </c>
      <c r="G159" s="115">
        <f>'Verdeling Gemeentefonds 2021'!H159/'Verdeling Gemeentefonds 2021'!$BS159</f>
        <v>0</v>
      </c>
      <c r="H159" s="115">
        <f>'Verdeling Gemeentefonds 2021'!I159/'Verdeling Gemeentefonds 2021'!$BS159</f>
        <v>0</v>
      </c>
      <c r="I159" s="119">
        <f>'Verdeling Gemeentefonds 2021'!J159/'Verdeling Gemeentefonds 2021'!$BS159</f>
        <v>0</v>
      </c>
      <c r="J159" s="113">
        <f>'Verdeling Gemeentefonds 2021'!N159/'Verdeling Gemeentefonds 2021'!$BS159</f>
        <v>4.6458881086154404E-2</v>
      </c>
      <c r="K159" s="115">
        <f>'Verdeling Gemeentefonds 2021'!S159/'Verdeling Gemeentefonds 2021'!$BS159</f>
        <v>1.1304702313490629E-2</v>
      </c>
      <c r="L159" s="119">
        <f>'Verdeling Gemeentefonds 2021'!T159/'Verdeling Gemeentefonds 2021'!$BS159</f>
        <v>5.7763583399645033E-2</v>
      </c>
      <c r="M159" s="112">
        <f>'Verdeling Gemeentefonds 2021'!Z159/'Verdeling Gemeentefonds 2021'!$BS159</f>
        <v>0.40955750321949941</v>
      </c>
      <c r="N159" s="115">
        <f>'Verdeling Gemeentefonds 2021'!AE159/'Verdeling Gemeentefonds 2021'!$BS159</f>
        <v>0.28307564742089697</v>
      </c>
      <c r="O159" s="117">
        <f>'Verdeling Gemeentefonds 2021'!AF159/'Verdeling Gemeentefonds 2021'!$BS159</f>
        <v>0.69263315064039643</v>
      </c>
      <c r="P159" s="122">
        <f>'Verdeling Gemeentefonds 2021'!AK159/'Verdeling Gemeentefonds 2021'!$BS159</f>
        <v>0.1415529606607068</v>
      </c>
      <c r="Q159" s="125">
        <f>'Verdeling Gemeentefonds 2021'!AO159/'Verdeling Gemeentefonds 2021'!$BS159</f>
        <v>1.7391932063499944E-2</v>
      </c>
      <c r="R159" s="121">
        <f>'Verdeling Gemeentefonds 2021'!AR159/'Verdeling Gemeentefonds 2021'!$BS159</f>
        <v>2.1064176140523361E-2</v>
      </c>
      <c r="S159" s="121">
        <f>'Verdeling Gemeentefonds 2021'!AU159/'Verdeling Gemeentefonds 2021'!$BS159</f>
        <v>3.4301842783472536E-2</v>
      </c>
      <c r="T159" s="121">
        <f>'Verdeling Gemeentefonds 2021'!AX159/'Verdeling Gemeentefonds 2021'!$BS159</f>
        <v>1.730880013278974E-2</v>
      </c>
      <c r="U159" s="121">
        <f>'Verdeling Gemeentefonds 2021'!BA159/'Verdeling Gemeentefonds 2021'!$BS159</f>
        <v>1.6053484721693854E-2</v>
      </c>
      <c r="V159" s="119">
        <f>'Verdeling Gemeentefonds 2021'!BB159/'Verdeling Gemeentefonds 2021'!$BS159</f>
        <v>0.10612023584197944</v>
      </c>
      <c r="W159" s="112">
        <f>'Verdeling Gemeentefonds 2021'!BI159/'Verdeling Gemeentefonds 2021'!$BS159</f>
        <v>-1.5692468523982473E-4</v>
      </c>
      <c r="X159" s="120">
        <f>'Verdeling Gemeentefonds 2021'!BF159/'Verdeling Gemeentefonds 2021'!$BS159</f>
        <v>0</v>
      </c>
      <c r="Y159" s="112">
        <f>'Verdeling Gemeentefonds 2021'!BL159/'Verdeling Gemeentefonds 2021'!$BS159</f>
        <v>0</v>
      </c>
      <c r="Z159" s="120">
        <f>'Verdeling Gemeentefonds 2021'!BR159/'Verdeling Gemeentefonds 2021'!$BS159</f>
        <v>2.0868101372237108E-3</v>
      </c>
      <c r="AA159" s="129">
        <f t="shared" si="2"/>
        <v>0.99999981599471155</v>
      </c>
    </row>
    <row r="160" spans="1:27" x14ac:dyDescent="0.25">
      <c r="A160" s="128" t="s">
        <v>463</v>
      </c>
      <c r="B160" s="13" t="s">
        <v>164</v>
      </c>
      <c r="C160" s="112">
        <f>'Verdeling Gemeentefonds 2021'!D160/'Verdeling Gemeentefonds 2021'!$BS160</f>
        <v>0</v>
      </c>
      <c r="D160" s="115">
        <f>'Verdeling Gemeentefonds 2021'!E160/'Verdeling Gemeentefonds 2021'!$BS160</f>
        <v>0</v>
      </c>
      <c r="E160" s="115">
        <f>'Verdeling Gemeentefonds 2021'!F160/'Verdeling Gemeentefonds 2021'!$BS160</f>
        <v>0</v>
      </c>
      <c r="F160" s="115">
        <f>'Verdeling Gemeentefonds 2021'!G160/'Verdeling Gemeentefonds 2021'!$BS160</f>
        <v>0</v>
      </c>
      <c r="G160" s="115">
        <f>'Verdeling Gemeentefonds 2021'!H160/'Verdeling Gemeentefonds 2021'!$BS160</f>
        <v>0</v>
      </c>
      <c r="H160" s="115">
        <f>'Verdeling Gemeentefonds 2021'!I160/'Verdeling Gemeentefonds 2021'!$BS160</f>
        <v>0</v>
      </c>
      <c r="I160" s="119">
        <f>'Verdeling Gemeentefonds 2021'!J160/'Verdeling Gemeentefonds 2021'!$BS160</f>
        <v>0</v>
      </c>
      <c r="J160" s="113">
        <f>'Verdeling Gemeentefonds 2021'!N160/'Verdeling Gemeentefonds 2021'!$BS160</f>
        <v>6.4504967458520163E-2</v>
      </c>
      <c r="K160" s="115">
        <f>'Verdeling Gemeentefonds 2021'!S160/'Verdeling Gemeentefonds 2021'!$BS160</f>
        <v>2.7154960017475489E-2</v>
      </c>
      <c r="L160" s="119">
        <f>'Verdeling Gemeentefonds 2021'!T160/'Verdeling Gemeentefonds 2021'!$BS160</f>
        <v>9.1659927475995648E-2</v>
      </c>
      <c r="M160" s="112">
        <f>'Verdeling Gemeentefonds 2021'!Z160/'Verdeling Gemeentefonds 2021'!$BS160</f>
        <v>0.3825801364889011</v>
      </c>
      <c r="N160" s="115">
        <f>'Verdeling Gemeentefonds 2021'!AE160/'Verdeling Gemeentefonds 2021'!$BS160</f>
        <v>0.26043432099022334</v>
      </c>
      <c r="O160" s="117">
        <f>'Verdeling Gemeentefonds 2021'!AF160/'Verdeling Gemeentefonds 2021'!$BS160</f>
        <v>0.64301445747912445</v>
      </c>
      <c r="P160" s="122">
        <f>'Verdeling Gemeentefonds 2021'!AK160/'Verdeling Gemeentefonds 2021'!$BS160</f>
        <v>0.12798819394462019</v>
      </c>
      <c r="Q160" s="125">
        <f>'Verdeling Gemeentefonds 2021'!AO160/'Verdeling Gemeentefonds 2021'!$BS160</f>
        <v>1.7591180419336841E-2</v>
      </c>
      <c r="R160" s="121">
        <f>'Verdeling Gemeentefonds 2021'!AR160/'Verdeling Gemeentefonds 2021'!$BS160</f>
        <v>2.2046330523813915E-2</v>
      </c>
      <c r="S160" s="121">
        <f>'Verdeling Gemeentefonds 2021'!AU160/'Verdeling Gemeentefonds 2021'!$BS160</f>
        <v>4.7013511198943446E-2</v>
      </c>
      <c r="T160" s="121">
        <f>'Verdeling Gemeentefonds 2021'!AX160/'Verdeling Gemeentefonds 2021'!$BS160</f>
        <v>3.1984204595381233E-2</v>
      </c>
      <c r="U160" s="121">
        <f>'Verdeling Gemeentefonds 2021'!BA160/'Verdeling Gemeentefonds 2021'!$BS160</f>
        <v>1.6802006775502875E-2</v>
      </c>
      <c r="V160" s="119">
        <f>'Verdeling Gemeentefonds 2021'!BB160/'Verdeling Gemeentefonds 2021'!$BS160</f>
        <v>0.13543723351297832</v>
      </c>
      <c r="W160" s="112">
        <f>'Verdeling Gemeentefonds 2021'!BI160/'Verdeling Gemeentefonds 2021'!$BS160</f>
        <v>-1.8649868856720296E-4</v>
      </c>
      <c r="X160" s="120">
        <f>'Verdeling Gemeentefonds 2021'!BF160/'Verdeling Gemeentefonds 2021'!$BS160</f>
        <v>0</v>
      </c>
      <c r="Y160" s="112">
        <f>'Verdeling Gemeentefonds 2021'!BL160/'Verdeling Gemeentefonds 2021'!$BS160</f>
        <v>0</v>
      </c>
      <c r="Z160" s="120">
        <f>'Verdeling Gemeentefonds 2021'!BR160/'Verdeling Gemeentefonds 2021'!$BS160</f>
        <v>2.0868107810265977E-3</v>
      </c>
      <c r="AA160" s="129">
        <f t="shared" si="2"/>
        <v>1.0000001245051779</v>
      </c>
    </row>
    <row r="161" spans="1:27" x14ac:dyDescent="0.25">
      <c r="A161" s="128" t="s">
        <v>402</v>
      </c>
      <c r="B161" s="13" t="s">
        <v>103</v>
      </c>
      <c r="C161" s="112">
        <f>'Verdeling Gemeentefonds 2021'!D161/'Verdeling Gemeentefonds 2021'!$BS161</f>
        <v>0</v>
      </c>
      <c r="D161" s="115">
        <f>'Verdeling Gemeentefonds 2021'!E161/'Verdeling Gemeentefonds 2021'!$BS161</f>
        <v>0</v>
      </c>
      <c r="E161" s="115">
        <f>'Verdeling Gemeentefonds 2021'!F161/'Verdeling Gemeentefonds 2021'!$BS161</f>
        <v>0</v>
      </c>
      <c r="F161" s="115">
        <f>'Verdeling Gemeentefonds 2021'!G161/'Verdeling Gemeentefonds 2021'!$BS161</f>
        <v>0</v>
      </c>
      <c r="G161" s="115">
        <f>'Verdeling Gemeentefonds 2021'!H161/'Verdeling Gemeentefonds 2021'!$BS161</f>
        <v>0</v>
      </c>
      <c r="H161" s="115">
        <f>'Verdeling Gemeentefonds 2021'!I161/'Verdeling Gemeentefonds 2021'!$BS161</f>
        <v>0</v>
      </c>
      <c r="I161" s="119">
        <f>'Verdeling Gemeentefonds 2021'!J161/'Verdeling Gemeentefonds 2021'!$BS161</f>
        <v>0</v>
      </c>
      <c r="J161" s="113">
        <f>'Verdeling Gemeentefonds 2021'!N161/'Verdeling Gemeentefonds 2021'!$BS161</f>
        <v>6.5489596278904938E-2</v>
      </c>
      <c r="K161" s="115">
        <f>'Verdeling Gemeentefonds 2021'!S161/'Verdeling Gemeentefonds 2021'!$BS161</f>
        <v>0.1024372668025975</v>
      </c>
      <c r="L161" s="119">
        <f>'Verdeling Gemeentefonds 2021'!T161/'Verdeling Gemeentefonds 2021'!$BS161</f>
        <v>0.16792686308150245</v>
      </c>
      <c r="M161" s="112">
        <f>'Verdeling Gemeentefonds 2021'!Z161/'Verdeling Gemeentefonds 2021'!$BS161</f>
        <v>0.26289949353012798</v>
      </c>
      <c r="N161" s="115">
        <f>'Verdeling Gemeentefonds 2021'!AE161/'Verdeling Gemeentefonds 2021'!$BS161</f>
        <v>0.22702536410155577</v>
      </c>
      <c r="O161" s="117">
        <f>'Verdeling Gemeentefonds 2021'!AF161/'Verdeling Gemeentefonds 2021'!$BS161</f>
        <v>0.48992485763168375</v>
      </c>
      <c r="P161" s="122">
        <f>'Verdeling Gemeentefonds 2021'!AK161/'Verdeling Gemeentefonds 2021'!$BS161</f>
        <v>0.21795541348897957</v>
      </c>
      <c r="Q161" s="125">
        <f>'Verdeling Gemeentefonds 2021'!AO161/'Verdeling Gemeentefonds 2021'!$BS161</f>
        <v>1.3894734637523326E-2</v>
      </c>
      <c r="R161" s="121">
        <f>'Verdeling Gemeentefonds 2021'!AR161/'Verdeling Gemeentefonds 2021'!$BS161</f>
        <v>2.4238677001311749E-2</v>
      </c>
      <c r="S161" s="121">
        <f>'Verdeling Gemeentefonds 2021'!AU161/'Verdeling Gemeentefonds 2021'!$BS161</f>
        <v>2.9048173325584934E-2</v>
      </c>
      <c r="T161" s="121">
        <f>'Verdeling Gemeentefonds 2021'!AX161/'Verdeling Gemeentefonds 2021'!$BS161</f>
        <v>4.4940614442172608E-2</v>
      </c>
      <c r="U161" s="121">
        <f>'Verdeling Gemeentefonds 2021'!BA161/'Verdeling Gemeentefonds 2021'!$BS161</f>
        <v>1.016006396715069E-2</v>
      </c>
      <c r="V161" s="119">
        <f>'Verdeling Gemeentefonds 2021'!BB161/'Verdeling Gemeentefonds 2021'!$BS161</f>
        <v>0.12228226337374332</v>
      </c>
      <c r="W161" s="112">
        <f>'Verdeling Gemeentefonds 2021'!BI161/'Verdeling Gemeentefonds 2021'!$BS161</f>
        <v>-1.7615207043767021E-4</v>
      </c>
      <c r="X161" s="120">
        <f>'Verdeling Gemeentefonds 2021'!BF161/'Verdeling Gemeentefonds 2021'!$BS161</f>
        <v>0</v>
      </c>
      <c r="Y161" s="112">
        <f>'Verdeling Gemeentefonds 2021'!BL161/'Verdeling Gemeentefonds 2021'!$BS161</f>
        <v>0</v>
      </c>
      <c r="Z161" s="120">
        <f>'Verdeling Gemeentefonds 2021'!BR161/'Verdeling Gemeentefonds 2021'!$BS161</f>
        <v>2.0868106383694403E-3</v>
      </c>
      <c r="AA161" s="129">
        <f t="shared" si="2"/>
        <v>1.0000000561438409</v>
      </c>
    </row>
    <row r="162" spans="1:27" x14ac:dyDescent="0.25">
      <c r="A162" s="128" t="s">
        <v>562</v>
      </c>
      <c r="B162" s="13" t="s">
        <v>265</v>
      </c>
      <c r="C162" s="112">
        <f>'Verdeling Gemeentefonds 2021'!D162/'Verdeling Gemeentefonds 2021'!$BS162</f>
        <v>0</v>
      </c>
      <c r="D162" s="115">
        <f>'Verdeling Gemeentefonds 2021'!E162/'Verdeling Gemeentefonds 2021'!$BS162</f>
        <v>0</v>
      </c>
      <c r="E162" s="115">
        <f>'Verdeling Gemeentefonds 2021'!F162/'Verdeling Gemeentefonds 2021'!$BS162</f>
        <v>0</v>
      </c>
      <c r="F162" s="115">
        <f>'Verdeling Gemeentefonds 2021'!G162/'Verdeling Gemeentefonds 2021'!$BS162</f>
        <v>0</v>
      </c>
      <c r="G162" s="115">
        <f>'Verdeling Gemeentefonds 2021'!H162/'Verdeling Gemeentefonds 2021'!$BS162</f>
        <v>0</v>
      </c>
      <c r="H162" s="115">
        <f>'Verdeling Gemeentefonds 2021'!I162/'Verdeling Gemeentefonds 2021'!$BS162</f>
        <v>0</v>
      </c>
      <c r="I162" s="119">
        <f>'Verdeling Gemeentefonds 2021'!J162/'Verdeling Gemeentefonds 2021'!$BS162</f>
        <v>0</v>
      </c>
      <c r="J162" s="113">
        <f>'Verdeling Gemeentefonds 2021'!N162/'Verdeling Gemeentefonds 2021'!$BS162</f>
        <v>4.8076319287047226E-2</v>
      </c>
      <c r="K162" s="115">
        <f>'Verdeling Gemeentefonds 2021'!S162/'Verdeling Gemeentefonds 2021'!$BS162</f>
        <v>3.5567965319359095E-2</v>
      </c>
      <c r="L162" s="119">
        <f>'Verdeling Gemeentefonds 2021'!T162/'Verdeling Gemeentefonds 2021'!$BS162</f>
        <v>8.3644284606406313E-2</v>
      </c>
      <c r="M162" s="112">
        <f>'Verdeling Gemeentefonds 2021'!Z162/'Verdeling Gemeentefonds 2021'!$BS162</f>
        <v>0.37115652881251848</v>
      </c>
      <c r="N162" s="115">
        <f>'Verdeling Gemeentefonds 2021'!AE162/'Verdeling Gemeentefonds 2021'!$BS162</f>
        <v>0.25667535466277491</v>
      </c>
      <c r="O162" s="117">
        <f>'Verdeling Gemeentefonds 2021'!AF162/'Verdeling Gemeentefonds 2021'!$BS162</f>
        <v>0.6278318834752934</v>
      </c>
      <c r="P162" s="122">
        <f>'Verdeling Gemeentefonds 2021'!AK162/'Verdeling Gemeentefonds 2021'!$BS162</f>
        <v>3.5522233371304272E-2</v>
      </c>
      <c r="Q162" s="125">
        <f>'Verdeling Gemeentefonds 2021'!AO162/'Verdeling Gemeentefonds 2021'!$BS162</f>
        <v>1.6293343306532333E-2</v>
      </c>
      <c r="R162" s="121">
        <f>'Verdeling Gemeentefonds 2021'!AR162/'Verdeling Gemeentefonds 2021'!$BS162</f>
        <v>8.3216472022981991E-2</v>
      </c>
      <c r="S162" s="121">
        <f>'Verdeling Gemeentefonds 2021'!AU162/'Verdeling Gemeentefonds 2021'!$BS162</f>
        <v>6.7617764451837176E-2</v>
      </c>
      <c r="T162" s="121">
        <f>'Verdeling Gemeentefonds 2021'!AX162/'Verdeling Gemeentefonds 2021'!$BS162</f>
        <v>4.2261206112368936E-2</v>
      </c>
      <c r="U162" s="121">
        <f>'Verdeling Gemeentefonds 2021'!BA162/'Verdeling Gemeentefonds 2021'!$BS162</f>
        <v>4.1724443524837826E-2</v>
      </c>
      <c r="V162" s="119">
        <f>'Verdeling Gemeentefonds 2021'!BB162/'Verdeling Gemeentefonds 2021'!$BS162</f>
        <v>0.25111322941855824</v>
      </c>
      <c r="W162" s="112">
        <f>'Verdeling Gemeentefonds 2021'!BI162/'Verdeling Gemeentefonds 2021'!$BS162</f>
        <v>-1.9840405018436101E-4</v>
      </c>
      <c r="X162" s="120">
        <f>'Verdeling Gemeentefonds 2021'!BF162/'Verdeling Gemeentefonds 2021'!$BS162</f>
        <v>0</v>
      </c>
      <c r="Y162" s="112">
        <f>'Verdeling Gemeentefonds 2021'!BL162/'Verdeling Gemeentefonds 2021'!$BS162</f>
        <v>0</v>
      </c>
      <c r="Z162" s="120">
        <f>'Verdeling Gemeentefonds 2021'!BR162/'Verdeling Gemeentefonds 2021'!$BS162</f>
        <v>2.0868105992977422E-3</v>
      </c>
      <c r="AA162" s="129">
        <f t="shared" si="2"/>
        <v>1.0000000374206754</v>
      </c>
    </row>
    <row r="163" spans="1:27" x14ac:dyDescent="0.25">
      <c r="A163" s="128" t="s">
        <v>422</v>
      </c>
      <c r="B163" s="13" t="s">
        <v>123</v>
      </c>
      <c r="C163" s="112">
        <f>'Verdeling Gemeentefonds 2021'!D163/'Verdeling Gemeentefonds 2021'!$BS163</f>
        <v>0</v>
      </c>
      <c r="D163" s="115">
        <f>'Verdeling Gemeentefonds 2021'!E163/'Verdeling Gemeentefonds 2021'!$BS163</f>
        <v>0</v>
      </c>
      <c r="E163" s="115">
        <f>'Verdeling Gemeentefonds 2021'!F163/'Verdeling Gemeentefonds 2021'!$BS163</f>
        <v>0</v>
      </c>
      <c r="F163" s="115">
        <f>'Verdeling Gemeentefonds 2021'!G163/'Verdeling Gemeentefonds 2021'!$BS163</f>
        <v>0.48713835570279135</v>
      </c>
      <c r="G163" s="115">
        <f>'Verdeling Gemeentefonds 2021'!H163/'Verdeling Gemeentefonds 2021'!$BS163</f>
        <v>0</v>
      </c>
      <c r="H163" s="115">
        <f>'Verdeling Gemeentefonds 2021'!I163/'Verdeling Gemeentefonds 2021'!$BS163</f>
        <v>0</v>
      </c>
      <c r="I163" s="119">
        <f>'Verdeling Gemeentefonds 2021'!J163/'Verdeling Gemeentefonds 2021'!$BS163</f>
        <v>0.48713835570279135</v>
      </c>
      <c r="J163" s="113">
        <f>'Verdeling Gemeentefonds 2021'!N163/'Verdeling Gemeentefonds 2021'!$BS163</f>
        <v>5.0204233905243062E-2</v>
      </c>
      <c r="K163" s="115">
        <f>'Verdeling Gemeentefonds 2021'!S163/'Verdeling Gemeentefonds 2021'!$BS163</f>
        <v>0.14936351407752738</v>
      </c>
      <c r="L163" s="119">
        <f>'Verdeling Gemeentefonds 2021'!T163/'Verdeling Gemeentefonds 2021'!$BS163</f>
        <v>0.19956774798277044</v>
      </c>
      <c r="M163" s="112">
        <f>'Verdeling Gemeentefonds 2021'!Z163/'Verdeling Gemeentefonds 2021'!$BS163</f>
        <v>9.3575346326615863E-2</v>
      </c>
      <c r="N163" s="115">
        <f>'Verdeling Gemeentefonds 2021'!AE163/'Verdeling Gemeentefonds 2021'!$BS163</f>
        <v>5.3003661525294475E-2</v>
      </c>
      <c r="O163" s="117">
        <f>'Verdeling Gemeentefonds 2021'!AF163/'Verdeling Gemeentefonds 2021'!$BS163</f>
        <v>0.14657900785191033</v>
      </c>
      <c r="P163" s="122">
        <f>'Verdeling Gemeentefonds 2021'!AK163/'Verdeling Gemeentefonds 2021'!$BS163</f>
        <v>7.0427258356183815E-3</v>
      </c>
      <c r="Q163" s="125">
        <f>'Verdeling Gemeentefonds 2021'!AO163/'Verdeling Gemeentefonds 2021'!$BS163</f>
        <v>6.1793390372486606E-3</v>
      </c>
      <c r="R163" s="121">
        <f>'Verdeling Gemeentefonds 2021'!AR163/'Verdeling Gemeentefonds 2021'!$BS163</f>
        <v>2.3845896217571379E-2</v>
      </c>
      <c r="S163" s="121">
        <f>'Verdeling Gemeentefonds 2021'!AU163/'Verdeling Gemeentefonds 2021'!$BS163</f>
        <v>1.9547146643612241E-2</v>
      </c>
      <c r="T163" s="121">
        <f>'Verdeling Gemeentefonds 2021'!AX163/'Verdeling Gemeentefonds 2021'!$BS163</f>
        <v>7.6609977223992543E-2</v>
      </c>
      <c r="U163" s="121">
        <f>'Verdeling Gemeentefonds 2021'!BA163/'Verdeling Gemeentefonds 2021'!$BS163</f>
        <v>3.1625263216289751E-2</v>
      </c>
      <c r="V163" s="119">
        <f>'Verdeling Gemeentefonds 2021'!BB163/'Verdeling Gemeentefonds 2021'!$BS163</f>
        <v>0.15780762233871456</v>
      </c>
      <c r="W163" s="112">
        <f>'Verdeling Gemeentefonds 2021'!BI163/'Verdeling Gemeentefonds 2021'!$BS163</f>
        <v>-2.2226870448219089E-4</v>
      </c>
      <c r="X163" s="120">
        <f>'Verdeling Gemeentefonds 2021'!BF163/'Verdeling Gemeentefonds 2021'!$BS163</f>
        <v>0</v>
      </c>
      <c r="Y163" s="112">
        <f>'Verdeling Gemeentefonds 2021'!BL163/'Verdeling Gemeentefonds 2021'!$BS163</f>
        <v>0</v>
      </c>
      <c r="Z163" s="120">
        <f>'Verdeling Gemeentefonds 2021'!BR163/'Verdeling Gemeentefonds 2021'!$BS163</f>
        <v>2.0868105244043066E-3</v>
      </c>
      <c r="AA163" s="129">
        <f t="shared" si="2"/>
        <v>1.0000000015317272</v>
      </c>
    </row>
    <row r="164" spans="1:27" x14ac:dyDescent="0.25">
      <c r="A164" s="128" t="s">
        <v>480</v>
      </c>
      <c r="B164" s="13" t="s">
        <v>181</v>
      </c>
      <c r="C164" s="112">
        <f>'Verdeling Gemeentefonds 2021'!D164/'Verdeling Gemeentefonds 2021'!$BS164</f>
        <v>0</v>
      </c>
      <c r="D164" s="115">
        <f>'Verdeling Gemeentefonds 2021'!E164/'Verdeling Gemeentefonds 2021'!$BS164</f>
        <v>0</v>
      </c>
      <c r="E164" s="115">
        <f>'Verdeling Gemeentefonds 2021'!F164/'Verdeling Gemeentefonds 2021'!$BS164</f>
        <v>0</v>
      </c>
      <c r="F164" s="115">
        <f>'Verdeling Gemeentefonds 2021'!G164/'Verdeling Gemeentefonds 2021'!$BS164</f>
        <v>0</v>
      </c>
      <c r="G164" s="115">
        <f>'Verdeling Gemeentefonds 2021'!H164/'Verdeling Gemeentefonds 2021'!$BS164</f>
        <v>0</v>
      </c>
      <c r="H164" s="115">
        <f>'Verdeling Gemeentefonds 2021'!I164/'Verdeling Gemeentefonds 2021'!$BS164</f>
        <v>0</v>
      </c>
      <c r="I164" s="119">
        <f>'Verdeling Gemeentefonds 2021'!J164/'Verdeling Gemeentefonds 2021'!$BS164</f>
        <v>0</v>
      </c>
      <c r="J164" s="113">
        <f>'Verdeling Gemeentefonds 2021'!N164/'Verdeling Gemeentefonds 2021'!$BS164</f>
        <v>6.0113254117112144E-2</v>
      </c>
      <c r="K164" s="115">
        <f>'Verdeling Gemeentefonds 2021'!S164/'Verdeling Gemeentefonds 2021'!$BS164</f>
        <v>1.6919818129276572E-2</v>
      </c>
      <c r="L164" s="119">
        <f>'Verdeling Gemeentefonds 2021'!T164/'Verdeling Gemeentefonds 2021'!$BS164</f>
        <v>7.7033072246388709E-2</v>
      </c>
      <c r="M164" s="112">
        <f>'Verdeling Gemeentefonds 2021'!Z164/'Verdeling Gemeentefonds 2021'!$BS164</f>
        <v>0.37833187382015515</v>
      </c>
      <c r="N164" s="115">
        <f>'Verdeling Gemeentefonds 2021'!AE164/'Verdeling Gemeentefonds 2021'!$BS164</f>
        <v>0.28068370009666938</v>
      </c>
      <c r="O164" s="117">
        <f>'Verdeling Gemeentefonds 2021'!AF164/'Verdeling Gemeentefonds 2021'!$BS164</f>
        <v>0.65901557391682464</v>
      </c>
      <c r="P164" s="122">
        <f>'Verdeling Gemeentefonds 2021'!AK164/'Verdeling Gemeentefonds 2021'!$BS164</f>
        <v>0.15723103791447116</v>
      </c>
      <c r="Q164" s="125">
        <f>'Verdeling Gemeentefonds 2021'!AO164/'Verdeling Gemeentefonds 2021'!$BS164</f>
        <v>1.6336287137368337E-2</v>
      </c>
      <c r="R164" s="121">
        <f>'Verdeling Gemeentefonds 2021'!AR164/'Verdeling Gemeentefonds 2021'!$BS164</f>
        <v>1.9707852318741028E-2</v>
      </c>
      <c r="S164" s="121">
        <f>'Verdeling Gemeentefonds 2021'!AU164/'Verdeling Gemeentefonds 2021'!$BS164</f>
        <v>3.3022916074718862E-2</v>
      </c>
      <c r="T164" s="121">
        <f>'Verdeling Gemeentefonds 2021'!AX164/'Verdeling Gemeentefonds 2021'!$BS164</f>
        <v>1.8408595106092406E-2</v>
      </c>
      <c r="U164" s="121">
        <f>'Verdeling Gemeentefonds 2021'!BA164/'Verdeling Gemeentefonds 2021'!$BS164</f>
        <v>1.7330538094576117E-2</v>
      </c>
      <c r="V164" s="119">
        <f>'Verdeling Gemeentefonds 2021'!BB164/'Verdeling Gemeentefonds 2021'!$BS164</f>
        <v>0.10480618873149673</v>
      </c>
      <c r="W164" s="112">
        <f>'Verdeling Gemeentefonds 2021'!BI164/'Verdeling Gemeentefonds 2021'!$BS164</f>
        <v>-1.7283859813057055E-4</v>
      </c>
      <c r="X164" s="120">
        <f>'Verdeling Gemeentefonds 2021'!BF164/'Verdeling Gemeentefonds 2021'!$BS164</f>
        <v>0</v>
      </c>
      <c r="Y164" s="112">
        <f>'Verdeling Gemeentefonds 2021'!BL164/'Verdeling Gemeentefonds 2021'!$BS164</f>
        <v>0</v>
      </c>
      <c r="Z164" s="120">
        <f>'Verdeling Gemeentefonds 2021'!BR164/'Verdeling Gemeentefonds 2021'!$BS164</f>
        <v>2.0868101965159551E-3</v>
      </c>
      <c r="AA164" s="129">
        <f t="shared" si="2"/>
        <v>0.99999984440756651</v>
      </c>
    </row>
    <row r="165" spans="1:27" x14ac:dyDescent="0.25">
      <c r="A165" s="128" t="s">
        <v>381</v>
      </c>
      <c r="B165" s="13" t="s">
        <v>82</v>
      </c>
      <c r="C165" s="112">
        <f>'Verdeling Gemeentefonds 2021'!D165/'Verdeling Gemeentefonds 2021'!$BS165</f>
        <v>0</v>
      </c>
      <c r="D165" s="115">
        <f>'Verdeling Gemeentefonds 2021'!E165/'Verdeling Gemeentefonds 2021'!$BS165</f>
        <v>0</v>
      </c>
      <c r="E165" s="115">
        <f>'Verdeling Gemeentefonds 2021'!F165/'Verdeling Gemeentefonds 2021'!$BS165</f>
        <v>0</v>
      </c>
      <c r="F165" s="115">
        <f>'Verdeling Gemeentefonds 2021'!G165/'Verdeling Gemeentefonds 2021'!$BS165</f>
        <v>0</v>
      </c>
      <c r="G165" s="115">
        <f>'Verdeling Gemeentefonds 2021'!H165/'Verdeling Gemeentefonds 2021'!$BS165</f>
        <v>0</v>
      </c>
      <c r="H165" s="115">
        <f>'Verdeling Gemeentefonds 2021'!I165/'Verdeling Gemeentefonds 2021'!$BS165</f>
        <v>0</v>
      </c>
      <c r="I165" s="119">
        <f>'Verdeling Gemeentefonds 2021'!J165/'Verdeling Gemeentefonds 2021'!$BS165</f>
        <v>0</v>
      </c>
      <c r="J165" s="113">
        <f>'Verdeling Gemeentefonds 2021'!N165/'Verdeling Gemeentefonds 2021'!$BS165</f>
        <v>4.1364030389940271E-2</v>
      </c>
      <c r="K165" s="115">
        <f>'Verdeling Gemeentefonds 2021'!S165/'Verdeling Gemeentefonds 2021'!$BS165</f>
        <v>2.7473219903217817E-2</v>
      </c>
      <c r="L165" s="119">
        <f>'Verdeling Gemeentefonds 2021'!T165/'Verdeling Gemeentefonds 2021'!$BS165</f>
        <v>6.8837250293158084E-2</v>
      </c>
      <c r="M165" s="112">
        <f>'Verdeling Gemeentefonds 2021'!Z165/'Verdeling Gemeentefonds 2021'!$BS165</f>
        <v>0.37689625169884877</v>
      </c>
      <c r="N165" s="115">
        <f>'Verdeling Gemeentefonds 2021'!AE165/'Verdeling Gemeentefonds 2021'!$BS165</f>
        <v>0.29678491348991315</v>
      </c>
      <c r="O165" s="117">
        <f>'Verdeling Gemeentefonds 2021'!AF165/'Verdeling Gemeentefonds 2021'!$BS165</f>
        <v>0.67368116518876187</v>
      </c>
      <c r="P165" s="122">
        <f>'Verdeling Gemeentefonds 2021'!AK165/'Verdeling Gemeentefonds 2021'!$BS165</f>
        <v>3.5028314875600375E-2</v>
      </c>
      <c r="Q165" s="125">
        <f>'Verdeling Gemeentefonds 2021'!AO165/'Verdeling Gemeentefonds 2021'!$BS165</f>
        <v>1.8447648849502958E-2</v>
      </c>
      <c r="R165" s="121">
        <f>'Verdeling Gemeentefonds 2021'!AR165/'Verdeling Gemeentefonds 2021'!$BS165</f>
        <v>4.2459781702747383E-2</v>
      </c>
      <c r="S165" s="121">
        <f>'Verdeling Gemeentefonds 2021'!AU165/'Verdeling Gemeentefonds 2021'!$BS165</f>
        <v>6.04400349664269E-2</v>
      </c>
      <c r="T165" s="121">
        <f>'Verdeling Gemeentefonds 2021'!AX165/'Verdeling Gemeentefonds 2021'!$BS165</f>
        <v>6.7465638357227145E-2</v>
      </c>
      <c r="U165" s="121">
        <f>'Verdeling Gemeentefonds 2021'!BA165/'Verdeling Gemeentefonds 2021'!$BS165</f>
        <v>3.1737260079274757E-2</v>
      </c>
      <c r="V165" s="119">
        <f>'Verdeling Gemeentefonds 2021'!BB165/'Verdeling Gemeentefonds 2021'!$BS165</f>
        <v>0.22055036395517913</v>
      </c>
      <c r="W165" s="112">
        <f>'Verdeling Gemeentefonds 2021'!BI165/'Verdeling Gemeentefonds 2021'!$BS165</f>
        <v>-1.8394624562215856E-4</v>
      </c>
      <c r="X165" s="120">
        <f>'Verdeling Gemeentefonds 2021'!BF165/'Verdeling Gemeentefonds 2021'!$BS165</f>
        <v>0</v>
      </c>
      <c r="Y165" s="112">
        <f>'Verdeling Gemeentefonds 2021'!BL165/'Verdeling Gemeentefonds 2021'!$BS165</f>
        <v>0</v>
      </c>
      <c r="Z165" s="120">
        <f>'Verdeling Gemeentefonds 2021'!BR165/'Verdeling Gemeentefonds 2021'!$BS165</f>
        <v>2.0868104346087645E-3</v>
      </c>
      <c r="AA165" s="129">
        <f t="shared" si="2"/>
        <v>0.99999995850168599</v>
      </c>
    </row>
    <row r="166" spans="1:27" x14ac:dyDescent="0.25">
      <c r="A166" s="128" t="s">
        <v>336</v>
      </c>
      <c r="B166" s="13" t="s">
        <v>37</v>
      </c>
      <c r="C166" s="112">
        <f>'Verdeling Gemeentefonds 2021'!D166/'Verdeling Gemeentefonds 2021'!$BS166</f>
        <v>0</v>
      </c>
      <c r="D166" s="115">
        <f>'Verdeling Gemeentefonds 2021'!E166/'Verdeling Gemeentefonds 2021'!$BS166</f>
        <v>0</v>
      </c>
      <c r="E166" s="115">
        <f>'Verdeling Gemeentefonds 2021'!F166/'Verdeling Gemeentefonds 2021'!$BS166</f>
        <v>0</v>
      </c>
      <c r="F166" s="115">
        <f>'Verdeling Gemeentefonds 2021'!G166/'Verdeling Gemeentefonds 2021'!$BS166</f>
        <v>0</v>
      </c>
      <c r="G166" s="115">
        <f>'Verdeling Gemeentefonds 2021'!H166/'Verdeling Gemeentefonds 2021'!$BS166</f>
        <v>0.2268210333504799</v>
      </c>
      <c r="H166" s="115">
        <f>'Verdeling Gemeentefonds 2021'!I166/'Verdeling Gemeentefonds 2021'!$BS166</f>
        <v>0</v>
      </c>
      <c r="I166" s="119">
        <f>'Verdeling Gemeentefonds 2021'!J166/'Verdeling Gemeentefonds 2021'!$BS166</f>
        <v>0.2268210333504799</v>
      </c>
      <c r="J166" s="113">
        <f>'Verdeling Gemeentefonds 2021'!N166/'Verdeling Gemeentefonds 2021'!$BS166</f>
        <v>5.894037827717704E-2</v>
      </c>
      <c r="K166" s="115">
        <f>'Verdeling Gemeentefonds 2021'!S166/'Verdeling Gemeentefonds 2021'!$BS166</f>
        <v>8.0324237088748293E-2</v>
      </c>
      <c r="L166" s="119">
        <f>'Verdeling Gemeentefonds 2021'!T166/'Verdeling Gemeentefonds 2021'!$BS166</f>
        <v>0.13926461536592533</v>
      </c>
      <c r="M166" s="112">
        <f>'Verdeling Gemeentefonds 2021'!Z166/'Verdeling Gemeentefonds 2021'!$BS166</f>
        <v>0.21886193613237589</v>
      </c>
      <c r="N166" s="115">
        <f>'Verdeling Gemeentefonds 2021'!AE166/'Verdeling Gemeentefonds 2021'!$BS166</f>
        <v>0.12180827630923953</v>
      </c>
      <c r="O166" s="117">
        <f>'Verdeling Gemeentefonds 2021'!AF166/'Verdeling Gemeentefonds 2021'!$BS166</f>
        <v>0.34067021244161538</v>
      </c>
      <c r="P166" s="122">
        <f>'Verdeling Gemeentefonds 2021'!AK166/'Verdeling Gemeentefonds 2021'!$BS166</f>
        <v>4.4716312619121339E-2</v>
      </c>
      <c r="Q166" s="125">
        <f>'Verdeling Gemeentefonds 2021'!AO166/'Verdeling Gemeentefonds 2021'!$BS166</f>
        <v>1.2915726360157972E-2</v>
      </c>
      <c r="R166" s="121">
        <f>'Verdeling Gemeentefonds 2021'!AR166/'Verdeling Gemeentefonds 2021'!$BS166</f>
        <v>3.7837949514636531E-2</v>
      </c>
      <c r="S166" s="121">
        <f>'Verdeling Gemeentefonds 2021'!AU166/'Verdeling Gemeentefonds 2021'!$BS166</f>
        <v>5.0443449550228218E-2</v>
      </c>
      <c r="T166" s="121">
        <f>'Verdeling Gemeentefonds 2021'!AX166/'Verdeling Gemeentefonds 2021'!$BS166</f>
        <v>9.7410394373093415E-2</v>
      </c>
      <c r="U166" s="121">
        <f>'Verdeling Gemeentefonds 2021'!BA166/'Verdeling Gemeentefonds 2021'!$BS166</f>
        <v>4.8045799377982853E-2</v>
      </c>
      <c r="V166" s="119">
        <f>'Verdeling Gemeentefonds 2021'!BB166/'Verdeling Gemeentefonds 2021'!$BS166</f>
        <v>0.24665331917609895</v>
      </c>
      <c r="W166" s="112">
        <f>'Verdeling Gemeentefonds 2021'!BI166/'Verdeling Gemeentefonds 2021'!$BS166</f>
        <v>-2.1233366780828647E-4</v>
      </c>
      <c r="X166" s="120">
        <f>'Verdeling Gemeentefonds 2021'!BF166/'Verdeling Gemeentefonds 2021'!$BS166</f>
        <v>0</v>
      </c>
      <c r="Y166" s="112">
        <f>'Verdeling Gemeentefonds 2021'!BL166/'Verdeling Gemeentefonds 2021'!$BS166</f>
        <v>0</v>
      </c>
      <c r="Z166" s="120">
        <f>'Verdeling Gemeentefonds 2021'!BR166/'Verdeling Gemeentefonds 2021'!$BS166</f>
        <v>2.0868104580683017E-3</v>
      </c>
      <c r="AA166" s="129">
        <f t="shared" si="2"/>
        <v>0.99999996974350103</v>
      </c>
    </row>
    <row r="167" spans="1:27" x14ac:dyDescent="0.25">
      <c r="A167" s="128" t="s">
        <v>544</v>
      </c>
      <c r="B167" s="13" t="s">
        <v>247</v>
      </c>
      <c r="C167" s="112">
        <f>'Verdeling Gemeentefonds 2021'!D167/'Verdeling Gemeentefonds 2021'!$BS167</f>
        <v>0</v>
      </c>
      <c r="D167" s="115">
        <f>'Verdeling Gemeentefonds 2021'!E167/'Verdeling Gemeentefonds 2021'!$BS167</f>
        <v>0</v>
      </c>
      <c r="E167" s="115">
        <f>'Verdeling Gemeentefonds 2021'!F167/'Verdeling Gemeentefonds 2021'!$BS167</f>
        <v>0</v>
      </c>
      <c r="F167" s="115">
        <f>'Verdeling Gemeentefonds 2021'!G167/'Verdeling Gemeentefonds 2021'!$BS167</f>
        <v>0</v>
      </c>
      <c r="G167" s="115">
        <f>'Verdeling Gemeentefonds 2021'!H167/'Verdeling Gemeentefonds 2021'!$BS167</f>
        <v>0</v>
      </c>
      <c r="H167" s="115">
        <f>'Verdeling Gemeentefonds 2021'!I167/'Verdeling Gemeentefonds 2021'!$BS167</f>
        <v>0</v>
      </c>
      <c r="I167" s="119">
        <f>'Verdeling Gemeentefonds 2021'!J167/'Verdeling Gemeentefonds 2021'!$BS167</f>
        <v>0</v>
      </c>
      <c r="J167" s="113">
        <f>'Verdeling Gemeentefonds 2021'!N167/'Verdeling Gemeentefonds 2021'!$BS167</f>
        <v>3.1086711441989552E-2</v>
      </c>
      <c r="K167" s="115">
        <f>'Verdeling Gemeentefonds 2021'!S167/'Verdeling Gemeentefonds 2021'!$BS167</f>
        <v>0</v>
      </c>
      <c r="L167" s="119">
        <f>'Verdeling Gemeentefonds 2021'!T167/'Verdeling Gemeentefonds 2021'!$BS167</f>
        <v>3.1086711441989552E-2</v>
      </c>
      <c r="M167" s="112">
        <f>'Verdeling Gemeentefonds 2021'!Z167/'Verdeling Gemeentefonds 2021'!$BS167</f>
        <v>0.30399655594937991</v>
      </c>
      <c r="N167" s="115">
        <f>'Verdeling Gemeentefonds 2021'!AE167/'Verdeling Gemeentefonds 2021'!$BS167</f>
        <v>0.32273153508601288</v>
      </c>
      <c r="O167" s="117">
        <f>'Verdeling Gemeentefonds 2021'!AF167/'Verdeling Gemeentefonds 2021'!$BS167</f>
        <v>0.62672809103539273</v>
      </c>
      <c r="P167" s="122">
        <f>'Verdeling Gemeentefonds 2021'!AK167/'Verdeling Gemeentefonds 2021'!$BS167</f>
        <v>0.24233588196300856</v>
      </c>
      <c r="Q167" s="125">
        <f>'Verdeling Gemeentefonds 2021'!AO167/'Verdeling Gemeentefonds 2021'!$BS167</f>
        <v>1.4231239745855741E-2</v>
      </c>
      <c r="R167" s="121">
        <f>'Verdeling Gemeentefonds 2021'!AR167/'Verdeling Gemeentefonds 2021'!$BS167</f>
        <v>3.208537151350456E-2</v>
      </c>
      <c r="S167" s="121">
        <f>'Verdeling Gemeentefonds 2021'!AU167/'Verdeling Gemeentefonds 2021'!$BS167</f>
        <v>2.8308744510730989E-2</v>
      </c>
      <c r="T167" s="121">
        <f>'Verdeling Gemeentefonds 2021'!AX167/'Verdeling Gemeentefonds 2021'!$BS167</f>
        <v>1.4139127136898872E-2</v>
      </c>
      <c r="U167" s="121">
        <f>'Verdeling Gemeentefonds 2021'!BA167/'Verdeling Gemeentefonds 2021'!$BS167</f>
        <v>9.1698700547145906E-3</v>
      </c>
      <c r="V167" s="119">
        <f>'Verdeling Gemeentefonds 2021'!BB167/'Verdeling Gemeentefonds 2021'!$BS167</f>
        <v>9.7934352961704746E-2</v>
      </c>
      <c r="W167" s="112">
        <f>'Verdeling Gemeentefonds 2021'!BI167/'Verdeling Gemeentefonds 2021'!$BS167</f>
        <v>-1.7199138032950102E-4</v>
      </c>
      <c r="X167" s="120">
        <f>'Verdeling Gemeentefonds 2021'!BF167/'Verdeling Gemeentefonds 2021'!$BS167</f>
        <v>0</v>
      </c>
      <c r="Y167" s="112">
        <f>'Verdeling Gemeentefonds 2021'!BL167/'Verdeling Gemeentefonds 2021'!$BS167</f>
        <v>0</v>
      </c>
      <c r="Z167" s="120">
        <f>'Verdeling Gemeentefonds 2021'!BR167/'Verdeling Gemeentefonds 2021'!$BS167</f>
        <v>2.0868102212142216E-3</v>
      </c>
      <c r="AA167" s="129">
        <f t="shared" si="2"/>
        <v>0.99999985624298038</v>
      </c>
    </row>
    <row r="168" spans="1:27" x14ac:dyDescent="0.25">
      <c r="A168" s="128">
        <v>44085</v>
      </c>
      <c r="B168" s="13" t="s">
        <v>660</v>
      </c>
      <c r="C168" s="112">
        <f>'Verdeling Gemeentefonds 2021'!D168/'Verdeling Gemeentefonds 2021'!$BS168</f>
        <v>0</v>
      </c>
      <c r="D168" s="115">
        <f>'Verdeling Gemeentefonds 2021'!E168/'Verdeling Gemeentefonds 2021'!$BS168</f>
        <v>0</v>
      </c>
      <c r="E168" s="115">
        <f>'Verdeling Gemeentefonds 2021'!F168/'Verdeling Gemeentefonds 2021'!$BS168</f>
        <v>0</v>
      </c>
      <c r="F168" s="115">
        <f>'Verdeling Gemeentefonds 2021'!G168/'Verdeling Gemeentefonds 2021'!$BS168</f>
        <v>0</v>
      </c>
      <c r="G168" s="115">
        <f>'Verdeling Gemeentefonds 2021'!H168/'Verdeling Gemeentefonds 2021'!$BS168</f>
        <v>0</v>
      </c>
      <c r="H168" s="115">
        <f>'Verdeling Gemeentefonds 2021'!I168/'Verdeling Gemeentefonds 2021'!$BS168</f>
        <v>0</v>
      </c>
      <c r="I168" s="119">
        <f>'Verdeling Gemeentefonds 2021'!J168/'Verdeling Gemeentefonds 2021'!$BS168</f>
        <v>0</v>
      </c>
      <c r="J168" s="113">
        <f>'Verdeling Gemeentefonds 2021'!N168/'Verdeling Gemeentefonds 2021'!$BS168</f>
        <v>4.4834726432235482E-2</v>
      </c>
      <c r="K168" s="115">
        <f>'Verdeling Gemeentefonds 2021'!S168/'Verdeling Gemeentefonds 2021'!$BS168</f>
        <v>1.99148777169053E-2</v>
      </c>
      <c r="L168" s="119">
        <f>'Verdeling Gemeentefonds 2021'!T168/'Verdeling Gemeentefonds 2021'!$BS168</f>
        <v>6.4749604149140771E-2</v>
      </c>
      <c r="M168" s="112">
        <f>'Verdeling Gemeentefonds 2021'!Z168/'Verdeling Gemeentefonds 2021'!$BS168</f>
        <v>0.3119278680235309</v>
      </c>
      <c r="N168" s="115">
        <f>'Verdeling Gemeentefonds 2021'!AE168/'Verdeling Gemeentefonds 2021'!$BS168</f>
        <v>0.27163071727082588</v>
      </c>
      <c r="O168" s="117">
        <f>'Verdeling Gemeentefonds 2021'!AF168/'Verdeling Gemeentefonds 2021'!$BS168</f>
        <v>0.58355858529435678</v>
      </c>
      <c r="P168" s="122">
        <f>'Verdeling Gemeentefonds 2021'!AK168/'Verdeling Gemeentefonds 2021'!$BS168</f>
        <v>0.17995205271818382</v>
      </c>
      <c r="Q168" s="125">
        <f>'Verdeling Gemeentefonds 2021'!AO168/'Verdeling Gemeentefonds 2021'!$BS168</f>
        <v>1.4247923200566861E-2</v>
      </c>
      <c r="R168" s="121">
        <f>'Verdeling Gemeentefonds 2021'!AR168/'Verdeling Gemeentefonds 2021'!$BS168</f>
        <v>3.686381362489944E-2</v>
      </c>
      <c r="S168" s="121">
        <f>'Verdeling Gemeentefonds 2021'!AU168/'Verdeling Gemeentefonds 2021'!$BS168</f>
        <v>4.576144932666764E-2</v>
      </c>
      <c r="T168" s="121">
        <f>'Verdeling Gemeentefonds 2021'!AX168/'Verdeling Gemeentefonds 2021'!$BS168</f>
        <v>2.8906856008808247E-2</v>
      </c>
      <c r="U168" s="121">
        <f>'Verdeling Gemeentefonds 2021'!BA168/'Verdeling Gemeentefonds 2021'!$BS168</f>
        <v>1.201940698548192E-2</v>
      </c>
      <c r="V168" s="119">
        <f>'Verdeling Gemeentefonds 2021'!BB168/'Verdeling Gemeentefonds 2021'!$BS168</f>
        <v>0.13779944914642411</v>
      </c>
      <c r="W168" s="112">
        <f>'Verdeling Gemeentefonds 2021'!BI168/'Verdeling Gemeentefonds 2021'!$BS168</f>
        <v>0</v>
      </c>
      <c r="X168" s="120">
        <f>'Verdeling Gemeentefonds 2021'!BF168/'Verdeling Gemeentefonds 2021'!$BS168</f>
        <v>3.3940308691894648E-2</v>
      </c>
      <c r="Y168" s="112">
        <f>'Verdeling Gemeentefonds 2021'!BL168/'Verdeling Gemeentefonds 2021'!$BS168</f>
        <v>0</v>
      </c>
      <c r="Z168" s="120">
        <f>'Verdeling Gemeentefonds 2021'!BR168/'Verdeling Gemeentefonds 2021'!$BS168</f>
        <v>0</v>
      </c>
      <c r="AA168" s="129">
        <f t="shared" si="2"/>
        <v>1</v>
      </c>
    </row>
    <row r="169" spans="1:27" x14ac:dyDescent="0.25">
      <c r="A169" s="128" t="s">
        <v>355</v>
      </c>
      <c r="B169" s="13" t="s">
        <v>56</v>
      </c>
      <c r="C169" s="112">
        <f>'Verdeling Gemeentefonds 2021'!D169/'Verdeling Gemeentefonds 2021'!$BS169</f>
        <v>0</v>
      </c>
      <c r="D169" s="115">
        <f>'Verdeling Gemeentefonds 2021'!E169/'Verdeling Gemeentefonds 2021'!$BS169</f>
        <v>0</v>
      </c>
      <c r="E169" s="115">
        <f>'Verdeling Gemeentefonds 2021'!F169/'Verdeling Gemeentefonds 2021'!$BS169</f>
        <v>0</v>
      </c>
      <c r="F169" s="115">
        <f>'Verdeling Gemeentefonds 2021'!G169/'Verdeling Gemeentefonds 2021'!$BS169</f>
        <v>0</v>
      </c>
      <c r="G169" s="115">
        <f>'Verdeling Gemeentefonds 2021'!H169/'Verdeling Gemeentefonds 2021'!$BS169</f>
        <v>0</v>
      </c>
      <c r="H169" s="115">
        <f>'Verdeling Gemeentefonds 2021'!I169/'Verdeling Gemeentefonds 2021'!$BS169</f>
        <v>0</v>
      </c>
      <c r="I169" s="119">
        <f>'Verdeling Gemeentefonds 2021'!J169/'Verdeling Gemeentefonds 2021'!$BS169</f>
        <v>0</v>
      </c>
      <c r="J169" s="113">
        <f>'Verdeling Gemeentefonds 2021'!N169/'Verdeling Gemeentefonds 2021'!$BS169</f>
        <v>4.84938125893703E-2</v>
      </c>
      <c r="K169" s="115">
        <f>'Verdeling Gemeentefonds 2021'!S169/'Verdeling Gemeentefonds 2021'!$BS169</f>
        <v>5.6675757269555533E-3</v>
      </c>
      <c r="L169" s="119">
        <f>'Verdeling Gemeentefonds 2021'!T169/'Verdeling Gemeentefonds 2021'!$BS169</f>
        <v>5.4161388316325852E-2</v>
      </c>
      <c r="M169" s="112">
        <f>'Verdeling Gemeentefonds 2021'!Z169/'Verdeling Gemeentefonds 2021'!$BS169</f>
        <v>0.33104835425238033</v>
      </c>
      <c r="N169" s="115">
        <f>'Verdeling Gemeentefonds 2021'!AE169/'Verdeling Gemeentefonds 2021'!$BS169</f>
        <v>0.25940022862208084</v>
      </c>
      <c r="O169" s="117">
        <f>'Verdeling Gemeentefonds 2021'!AF169/'Verdeling Gemeentefonds 2021'!$BS169</f>
        <v>0.59044858287446111</v>
      </c>
      <c r="P169" s="122">
        <f>'Verdeling Gemeentefonds 2021'!AK169/'Verdeling Gemeentefonds 2021'!$BS169</f>
        <v>0.20779947560378231</v>
      </c>
      <c r="Q169" s="125">
        <f>'Verdeling Gemeentefonds 2021'!AO169/'Verdeling Gemeentefonds 2021'!$BS169</f>
        <v>1.5759949183213138E-2</v>
      </c>
      <c r="R169" s="121">
        <f>'Verdeling Gemeentefonds 2021'!AR169/'Verdeling Gemeentefonds 2021'!$BS169</f>
        <v>9.1475265420860943E-3</v>
      </c>
      <c r="S169" s="121">
        <f>'Verdeling Gemeentefonds 2021'!AU169/'Verdeling Gemeentefonds 2021'!$BS169</f>
        <v>7.2898363213120682E-2</v>
      </c>
      <c r="T169" s="121">
        <f>'Verdeling Gemeentefonds 2021'!AX169/'Verdeling Gemeentefonds 2021'!$BS169</f>
        <v>3.9545100602496379E-2</v>
      </c>
      <c r="U169" s="121">
        <f>'Verdeling Gemeentefonds 2021'!BA169/'Verdeling Gemeentefonds 2021'!$BS169</f>
        <v>8.3183108672739495E-3</v>
      </c>
      <c r="V169" s="119">
        <f>'Verdeling Gemeentefonds 2021'!BB169/'Verdeling Gemeentefonds 2021'!$BS169</f>
        <v>0.14566925040819023</v>
      </c>
      <c r="W169" s="112">
        <f>'Verdeling Gemeentefonds 2021'!BI169/'Verdeling Gemeentefonds 2021'!$BS169</f>
        <v>-1.6539063127463092E-4</v>
      </c>
      <c r="X169" s="120">
        <f>'Verdeling Gemeentefonds 2021'!BF169/'Verdeling Gemeentefonds 2021'!$BS169</f>
        <v>0</v>
      </c>
      <c r="Y169" s="112">
        <f>'Verdeling Gemeentefonds 2021'!BL169/'Verdeling Gemeentefonds 2021'!$BS169</f>
        <v>0</v>
      </c>
      <c r="Z169" s="120">
        <f>'Verdeling Gemeentefonds 2021'!BR169/'Verdeling Gemeentefonds 2021'!$BS169</f>
        <v>2.0868107660691249E-3</v>
      </c>
      <c r="AA169" s="129">
        <f t="shared" si="2"/>
        <v>1.0000001173375541</v>
      </c>
    </row>
    <row r="170" spans="1:27" x14ac:dyDescent="0.25">
      <c r="A170" s="128" t="s">
        <v>398</v>
      </c>
      <c r="B170" s="13" t="s">
        <v>99</v>
      </c>
      <c r="C170" s="112">
        <f>'Verdeling Gemeentefonds 2021'!D170/'Verdeling Gemeentefonds 2021'!$BS170</f>
        <v>0</v>
      </c>
      <c r="D170" s="115">
        <f>'Verdeling Gemeentefonds 2021'!E170/'Verdeling Gemeentefonds 2021'!$BS170</f>
        <v>0</v>
      </c>
      <c r="E170" s="115">
        <f>'Verdeling Gemeentefonds 2021'!F170/'Verdeling Gemeentefonds 2021'!$BS170</f>
        <v>0</v>
      </c>
      <c r="F170" s="115">
        <f>'Verdeling Gemeentefonds 2021'!G170/'Verdeling Gemeentefonds 2021'!$BS170</f>
        <v>0</v>
      </c>
      <c r="G170" s="115">
        <f>'Verdeling Gemeentefonds 2021'!H170/'Verdeling Gemeentefonds 2021'!$BS170</f>
        <v>0</v>
      </c>
      <c r="H170" s="115">
        <f>'Verdeling Gemeentefonds 2021'!I170/'Verdeling Gemeentefonds 2021'!$BS170</f>
        <v>0</v>
      </c>
      <c r="I170" s="119">
        <f>'Verdeling Gemeentefonds 2021'!J170/'Verdeling Gemeentefonds 2021'!$BS170</f>
        <v>0</v>
      </c>
      <c r="J170" s="113">
        <f>'Verdeling Gemeentefonds 2021'!N170/'Verdeling Gemeentefonds 2021'!$BS170</f>
        <v>8.2445998242286017E-2</v>
      </c>
      <c r="K170" s="115">
        <f>'Verdeling Gemeentefonds 2021'!S170/'Verdeling Gemeentefonds 2021'!$BS170</f>
        <v>1.6488140649066738E-3</v>
      </c>
      <c r="L170" s="119">
        <f>'Verdeling Gemeentefonds 2021'!T170/'Verdeling Gemeentefonds 2021'!$BS170</f>
        <v>8.4094812307192693E-2</v>
      </c>
      <c r="M170" s="112">
        <f>'Verdeling Gemeentefonds 2021'!Z170/'Verdeling Gemeentefonds 2021'!$BS170</f>
        <v>0.38237592162322054</v>
      </c>
      <c r="N170" s="115">
        <f>'Verdeling Gemeentefonds 2021'!AE170/'Verdeling Gemeentefonds 2021'!$BS170</f>
        <v>0.2431456665627385</v>
      </c>
      <c r="O170" s="117">
        <f>'Verdeling Gemeentefonds 2021'!AF170/'Verdeling Gemeentefonds 2021'!$BS170</f>
        <v>0.62552158818595904</v>
      </c>
      <c r="P170" s="122">
        <f>'Verdeling Gemeentefonds 2021'!AK170/'Verdeling Gemeentefonds 2021'!$BS170</f>
        <v>5.4566330551452852E-2</v>
      </c>
      <c r="Q170" s="125">
        <f>'Verdeling Gemeentefonds 2021'!AO170/'Verdeling Gemeentefonds 2021'!$BS170</f>
        <v>1.432731638358006E-2</v>
      </c>
      <c r="R170" s="121">
        <f>'Verdeling Gemeentefonds 2021'!AR170/'Verdeling Gemeentefonds 2021'!$BS170</f>
        <v>9.2059803018960662E-3</v>
      </c>
      <c r="S170" s="121">
        <f>'Verdeling Gemeentefonds 2021'!AU170/'Verdeling Gemeentefonds 2021'!$BS170</f>
        <v>6.1571938182127792E-2</v>
      </c>
      <c r="T170" s="121">
        <f>'Verdeling Gemeentefonds 2021'!AX170/'Verdeling Gemeentefonds 2021'!$BS170</f>
        <v>0.13029899728853478</v>
      </c>
      <c r="U170" s="121">
        <f>'Verdeling Gemeentefonds 2021'!BA170/'Verdeling Gemeentefonds 2021'!$BS170</f>
        <v>1.8417224853196027E-2</v>
      </c>
      <c r="V170" s="119">
        <f>'Verdeling Gemeentefonds 2021'!BB170/'Verdeling Gemeentefonds 2021'!$BS170</f>
        <v>0.23382145700933468</v>
      </c>
      <c r="W170" s="112">
        <f>'Verdeling Gemeentefonds 2021'!BI170/'Verdeling Gemeentefonds 2021'!$BS170</f>
        <v>-9.0827307536745896E-5</v>
      </c>
      <c r="X170" s="120">
        <f>'Verdeling Gemeentefonds 2021'!BF170/'Verdeling Gemeentefonds 2021'!$BS170</f>
        <v>0</v>
      </c>
      <c r="Y170" s="112">
        <f>'Verdeling Gemeentefonds 2021'!BL170/'Verdeling Gemeentefonds 2021'!$BS170</f>
        <v>0</v>
      </c>
      <c r="Z170" s="120">
        <f>'Verdeling Gemeentefonds 2021'!BR170/'Verdeling Gemeentefonds 2021'!$BS170</f>
        <v>2.0868108793583259E-3</v>
      </c>
      <c r="AA170" s="129">
        <f t="shared" si="2"/>
        <v>1.0000001716257609</v>
      </c>
    </row>
    <row r="171" spans="1:27" x14ac:dyDescent="0.25">
      <c r="A171" s="128" t="s">
        <v>315</v>
      </c>
      <c r="B171" s="13" t="s">
        <v>16</v>
      </c>
      <c r="C171" s="112">
        <f>'Verdeling Gemeentefonds 2021'!D171/'Verdeling Gemeentefonds 2021'!$BS171</f>
        <v>0</v>
      </c>
      <c r="D171" s="115">
        <f>'Verdeling Gemeentefonds 2021'!E171/'Verdeling Gemeentefonds 2021'!$BS171</f>
        <v>0</v>
      </c>
      <c r="E171" s="115">
        <f>'Verdeling Gemeentefonds 2021'!F171/'Verdeling Gemeentefonds 2021'!$BS171</f>
        <v>0</v>
      </c>
      <c r="F171" s="115">
        <f>'Verdeling Gemeentefonds 2021'!G171/'Verdeling Gemeentefonds 2021'!$BS171</f>
        <v>0</v>
      </c>
      <c r="G171" s="115">
        <f>'Verdeling Gemeentefonds 2021'!H171/'Verdeling Gemeentefonds 2021'!$BS171</f>
        <v>0</v>
      </c>
      <c r="H171" s="115">
        <f>'Verdeling Gemeentefonds 2021'!I171/'Verdeling Gemeentefonds 2021'!$BS171</f>
        <v>0</v>
      </c>
      <c r="I171" s="119">
        <f>'Verdeling Gemeentefonds 2021'!J171/'Verdeling Gemeentefonds 2021'!$BS171</f>
        <v>0</v>
      </c>
      <c r="J171" s="113">
        <f>'Verdeling Gemeentefonds 2021'!N171/'Verdeling Gemeentefonds 2021'!$BS171</f>
        <v>4.3695608745613561E-2</v>
      </c>
      <c r="K171" s="115">
        <f>'Verdeling Gemeentefonds 2021'!S171/'Verdeling Gemeentefonds 2021'!$BS171</f>
        <v>4.947717381426419E-3</v>
      </c>
      <c r="L171" s="119">
        <f>'Verdeling Gemeentefonds 2021'!T171/'Verdeling Gemeentefonds 2021'!$BS171</f>
        <v>4.8643326127039976E-2</v>
      </c>
      <c r="M171" s="112">
        <f>'Verdeling Gemeentefonds 2021'!Z171/'Verdeling Gemeentefonds 2021'!$BS171</f>
        <v>0.32682729945912692</v>
      </c>
      <c r="N171" s="115">
        <f>'Verdeling Gemeentefonds 2021'!AE171/'Verdeling Gemeentefonds 2021'!$BS171</f>
        <v>0.32864359112650837</v>
      </c>
      <c r="O171" s="117">
        <f>'Verdeling Gemeentefonds 2021'!AF171/'Verdeling Gemeentefonds 2021'!$BS171</f>
        <v>0.65547089058563524</v>
      </c>
      <c r="P171" s="122">
        <f>'Verdeling Gemeentefonds 2021'!AK171/'Verdeling Gemeentefonds 2021'!$BS171</f>
        <v>3.1955064354686889E-2</v>
      </c>
      <c r="Q171" s="125">
        <f>'Verdeling Gemeentefonds 2021'!AO171/'Verdeling Gemeentefonds 2021'!$BS171</f>
        <v>1.4158059229779181E-2</v>
      </c>
      <c r="R171" s="121">
        <f>'Verdeling Gemeentefonds 2021'!AR171/'Verdeling Gemeentefonds 2021'!$BS171</f>
        <v>5.0300631497834945E-2</v>
      </c>
      <c r="S171" s="121">
        <f>'Verdeling Gemeentefonds 2021'!AU171/'Verdeling Gemeentefonds 2021'!$BS171</f>
        <v>6.9146315472435757E-2</v>
      </c>
      <c r="T171" s="121">
        <f>'Verdeling Gemeentefonds 2021'!AX171/'Verdeling Gemeentefonds 2021'!$BS171</f>
        <v>4.7116312734896415E-2</v>
      </c>
      <c r="U171" s="121">
        <f>'Verdeling Gemeentefonds 2021'!BA171/'Verdeling Gemeentefonds 2021'!$BS171</f>
        <v>8.125405856066921E-2</v>
      </c>
      <c r="V171" s="119">
        <f>'Verdeling Gemeentefonds 2021'!BB171/'Verdeling Gemeentefonds 2021'!$BS171</f>
        <v>0.26197537749561556</v>
      </c>
      <c r="W171" s="112">
        <f>'Verdeling Gemeentefonds 2021'!BI171/'Verdeling Gemeentefonds 2021'!$BS171</f>
        <v>-1.3137754119088864E-4</v>
      </c>
      <c r="X171" s="120">
        <f>'Verdeling Gemeentefonds 2021'!BF171/'Verdeling Gemeentefonds 2021'!$BS171</f>
        <v>0</v>
      </c>
      <c r="Y171" s="112">
        <f>'Verdeling Gemeentefonds 2021'!BL171/'Verdeling Gemeentefonds 2021'!$BS171</f>
        <v>0</v>
      </c>
      <c r="Z171" s="120">
        <f>'Verdeling Gemeentefonds 2021'!BR171/'Verdeling Gemeentefonds 2021'!$BS171</f>
        <v>2.0868107126402499E-3</v>
      </c>
      <c r="AA171" s="129">
        <f t="shared" si="2"/>
        <v>1.0000000917344269</v>
      </c>
    </row>
    <row r="172" spans="1:27" x14ac:dyDescent="0.25">
      <c r="A172" s="128" t="s">
        <v>430</v>
      </c>
      <c r="B172" s="13" t="s">
        <v>131</v>
      </c>
      <c r="C172" s="112">
        <f>'Verdeling Gemeentefonds 2021'!D172/'Verdeling Gemeentefonds 2021'!$BS172</f>
        <v>0</v>
      </c>
      <c r="D172" s="115">
        <f>'Verdeling Gemeentefonds 2021'!E172/'Verdeling Gemeentefonds 2021'!$BS172</f>
        <v>0</v>
      </c>
      <c r="E172" s="115">
        <f>'Verdeling Gemeentefonds 2021'!F172/'Verdeling Gemeentefonds 2021'!$BS172</f>
        <v>0</v>
      </c>
      <c r="F172" s="115">
        <f>'Verdeling Gemeentefonds 2021'!G172/'Verdeling Gemeentefonds 2021'!$BS172</f>
        <v>0</v>
      </c>
      <c r="G172" s="115">
        <f>'Verdeling Gemeentefonds 2021'!H172/'Verdeling Gemeentefonds 2021'!$BS172</f>
        <v>0</v>
      </c>
      <c r="H172" s="115">
        <f>'Verdeling Gemeentefonds 2021'!I172/'Verdeling Gemeentefonds 2021'!$BS172</f>
        <v>0</v>
      </c>
      <c r="I172" s="119">
        <f>'Verdeling Gemeentefonds 2021'!J172/'Verdeling Gemeentefonds 2021'!$BS172</f>
        <v>0</v>
      </c>
      <c r="J172" s="113">
        <f>'Verdeling Gemeentefonds 2021'!N172/'Verdeling Gemeentefonds 2021'!$BS172</f>
        <v>3.0010098503389964E-2</v>
      </c>
      <c r="K172" s="115">
        <f>'Verdeling Gemeentefonds 2021'!S172/'Verdeling Gemeentefonds 2021'!$BS172</f>
        <v>0</v>
      </c>
      <c r="L172" s="119">
        <f>'Verdeling Gemeentefonds 2021'!T172/'Verdeling Gemeentefonds 2021'!$BS172</f>
        <v>3.0010098503389964E-2</v>
      </c>
      <c r="M172" s="112">
        <f>'Verdeling Gemeentefonds 2021'!Z172/'Verdeling Gemeentefonds 2021'!$BS172</f>
        <v>0.30166726413298123</v>
      </c>
      <c r="N172" s="115">
        <f>'Verdeling Gemeentefonds 2021'!AE172/'Verdeling Gemeentefonds 2021'!$BS172</f>
        <v>0.24236996640352301</v>
      </c>
      <c r="O172" s="117">
        <f>'Verdeling Gemeentefonds 2021'!AF172/'Verdeling Gemeentefonds 2021'!$BS172</f>
        <v>0.54403723053650421</v>
      </c>
      <c r="P172" s="122">
        <f>'Verdeling Gemeentefonds 2021'!AK172/'Verdeling Gemeentefonds 2021'!$BS172</f>
        <v>0.31048181964202376</v>
      </c>
      <c r="Q172" s="125">
        <f>'Verdeling Gemeentefonds 2021'!AO172/'Verdeling Gemeentefonds 2021'!$BS172</f>
        <v>1.1872376238463661E-2</v>
      </c>
      <c r="R172" s="121">
        <f>'Verdeling Gemeentefonds 2021'!AR172/'Verdeling Gemeentefonds 2021'!$BS172</f>
        <v>1.5917571182850199E-2</v>
      </c>
      <c r="S172" s="121">
        <f>'Verdeling Gemeentefonds 2021'!AU172/'Verdeling Gemeentefonds 2021'!$BS172</f>
        <v>6.1529366368497734E-2</v>
      </c>
      <c r="T172" s="121">
        <f>'Verdeling Gemeentefonds 2021'!AX172/'Verdeling Gemeentefonds 2021'!$BS172</f>
        <v>2.424740913074358E-2</v>
      </c>
      <c r="U172" s="121">
        <f>'Verdeling Gemeentefonds 2021'!BA172/'Verdeling Gemeentefonds 2021'!$BS172</f>
        <v>0</v>
      </c>
      <c r="V172" s="119">
        <f>'Verdeling Gemeentefonds 2021'!BB172/'Verdeling Gemeentefonds 2021'!$BS172</f>
        <v>0.11356672292055518</v>
      </c>
      <c r="W172" s="112">
        <f>'Verdeling Gemeentefonds 2021'!BI172/'Verdeling Gemeentefonds 2021'!$BS172</f>
        <v>-1.8294605054042554E-4</v>
      </c>
      <c r="X172" s="120">
        <f>'Verdeling Gemeentefonds 2021'!BF172/'Verdeling Gemeentefonds 2021'!$BS172</f>
        <v>0</v>
      </c>
      <c r="Y172" s="112">
        <f>'Verdeling Gemeentefonds 2021'!BL172/'Verdeling Gemeentefonds 2021'!$BS172</f>
        <v>0</v>
      </c>
      <c r="Z172" s="120">
        <f>'Verdeling Gemeentefonds 2021'!BR172/'Verdeling Gemeentefonds 2021'!$BS172</f>
        <v>2.0868099692907889E-3</v>
      </c>
      <c r="AA172" s="129">
        <f t="shared" si="2"/>
        <v>0.99999973552122357</v>
      </c>
    </row>
    <row r="173" spans="1:27" x14ac:dyDescent="0.25">
      <c r="A173" s="128" t="s">
        <v>529</v>
      </c>
      <c r="B173" s="13" t="s">
        <v>232</v>
      </c>
      <c r="C173" s="112">
        <f>'Verdeling Gemeentefonds 2021'!D173/'Verdeling Gemeentefonds 2021'!$BS173</f>
        <v>0</v>
      </c>
      <c r="D173" s="115">
        <f>'Verdeling Gemeentefonds 2021'!E173/'Verdeling Gemeentefonds 2021'!$BS173</f>
        <v>0</v>
      </c>
      <c r="E173" s="115">
        <f>'Verdeling Gemeentefonds 2021'!F173/'Verdeling Gemeentefonds 2021'!$BS173</f>
        <v>0</v>
      </c>
      <c r="F173" s="115">
        <f>'Verdeling Gemeentefonds 2021'!G173/'Verdeling Gemeentefonds 2021'!$BS173</f>
        <v>0</v>
      </c>
      <c r="G173" s="115">
        <f>'Verdeling Gemeentefonds 2021'!H173/'Verdeling Gemeentefonds 2021'!$BS173</f>
        <v>0</v>
      </c>
      <c r="H173" s="115">
        <f>'Verdeling Gemeentefonds 2021'!I173/'Verdeling Gemeentefonds 2021'!$BS173</f>
        <v>0</v>
      </c>
      <c r="I173" s="119">
        <f>'Verdeling Gemeentefonds 2021'!J173/'Verdeling Gemeentefonds 2021'!$BS173</f>
        <v>0</v>
      </c>
      <c r="J173" s="113">
        <f>'Verdeling Gemeentefonds 2021'!N173/'Verdeling Gemeentefonds 2021'!$BS173</f>
        <v>7.0292004473210615E-2</v>
      </c>
      <c r="K173" s="115">
        <f>'Verdeling Gemeentefonds 2021'!S173/'Verdeling Gemeentefonds 2021'!$BS173</f>
        <v>2.8857874585747206E-2</v>
      </c>
      <c r="L173" s="119">
        <f>'Verdeling Gemeentefonds 2021'!T173/'Verdeling Gemeentefonds 2021'!$BS173</f>
        <v>9.9149879058957821E-2</v>
      </c>
      <c r="M173" s="112">
        <f>'Verdeling Gemeentefonds 2021'!Z173/'Verdeling Gemeentefonds 2021'!$BS173</f>
        <v>0.33285183111186117</v>
      </c>
      <c r="N173" s="115">
        <f>'Verdeling Gemeentefonds 2021'!AE173/'Verdeling Gemeentefonds 2021'!$BS173</f>
        <v>0.25349068092175164</v>
      </c>
      <c r="O173" s="117">
        <f>'Verdeling Gemeentefonds 2021'!AF173/'Verdeling Gemeentefonds 2021'!$BS173</f>
        <v>0.58634251203361276</v>
      </c>
      <c r="P173" s="122">
        <f>'Verdeling Gemeentefonds 2021'!AK173/'Verdeling Gemeentefonds 2021'!$BS173</f>
        <v>0.17960180912037785</v>
      </c>
      <c r="Q173" s="125">
        <f>'Verdeling Gemeentefonds 2021'!AO173/'Verdeling Gemeentefonds 2021'!$BS173</f>
        <v>1.409220622363566E-2</v>
      </c>
      <c r="R173" s="121">
        <f>'Verdeling Gemeentefonds 2021'!AR173/'Verdeling Gemeentefonds 2021'!$BS173</f>
        <v>3.1834038537545267E-2</v>
      </c>
      <c r="S173" s="121">
        <f>'Verdeling Gemeentefonds 2021'!AU173/'Verdeling Gemeentefonds 2021'!$BS173</f>
        <v>5.0333177102915232E-2</v>
      </c>
      <c r="T173" s="121">
        <f>'Verdeling Gemeentefonds 2021'!AX173/'Verdeling Gemeentefonds 2021'!$BS173</f>
        <v>3.2163815216573792E-2</v>
      </c>
      <c r="U173" s="121">
        <f>'Verdeling Gemeentefonds 2021'!BA173/'Verdeling Gemeentefonds 2021'!$BS173</f>
        <v>4.5490200508228737E-3</v>
      </c>
      <c r="V173" s="119">
        <f>'Verdeling Gemeentefonds 2021'!BB173/'Verdeling Gemeentefonds 2021'!$BS173</f>
        <v>0.13297225713149283</v>
      </c>
      <c r="W173" s="112">
        <f>'Verdeling Gemeentefonds 2021'!BI173/'Verdeling Gemeentefonds 2021'!$BS173</f>
        <v>-1.5329455693038468E-4</v>
      </c>
      <c r="X173" s="120">
        <f>'Verdeling Gemeentefonds 2021'!BF173/'Verdeling Gemeentefonds 2021'!$BS173</f>
        <v>0</v>
      </c>
      <c r="Y173" s="112">
        <f>'Verdeling Gemeentefonds 2021'!BL173/'Verdeling Gemeentefonds 2021'!$BS173</f>
        <v>0</v>
      </c>
      <c r="Z173" s="120">
        <f>'Verdeling Gemeentefonds 2021'!BR173/'Verdeling Gemeentefonds 2021'!$BS173</f>
        <v>2.0868104653917591E-3</v>
      </c>
      <c r="AA173" s="129">
        <f t="shared" si="2"/>
        <v>0.99999997325290257</v>
      </c>
    </row>
    <row r="174" spans="1:27" x14ac:dyDescent="0.25">
      <c r="A174" s="128" t="s">
        <v>549</v>
      </c>
      <c r="B174" s="13" t="s">
        <v>252</v>
      </c>
      <c r="C174" s="112">
        <f>'Verdeling Gemeentefonds 2021'!D174/'Verdeling Gemeentefonds 2021'!$BS174</f>
        <v>0</v>
      </c>
      <c r="D174" s="115">
        <f>'Verdeling Gemeentefonds 2021'!E174/'Verdeling Gemeentefonds 2021'!$BS174</f>
        <v>0</v>
      </c>
      <c r="E174" s="115">
        <f>'Verdeling Gemeentefonds 2021'!F174/'Verdeling Gemeentefonds 2021'!$BS174</f>
        <v>0</v>
      </c>
      <c r="F174" s="115">
        <f>'Verdeling Gemeentefonds 2021'!G174/'Verdeling Gemeentefonds 2021'!$BS174</f>
        <v>0</v>
      </c>
      <c r="G174" s="115">
        <f>'Verdeling Gemeentefonds 2021'!H174/'Verdeling Gemeentefonds 2021'!$BS174</f>
        <v>0.23501106305791744</v>
      </c>
      <c r="H174" s="115">
        <f>'Verdeling Gemeentefonds 2021'!I174/'Verdeling Gemeentefonds 2021'!$BS174</f>
        <v>0</v>
      </c>
      <c r="I174" s="119">
        <f>'Verdeling Gemeentefonds 2021'!J174/'Verdeling Gemeentefonds 2021'!$BS174</f>
        <v>0.23501106305791744</v>
      </c>
      <c r="J174" s="113">
        <f>'Verdeling Gemeentefonds 2021'!N174/'Verdeling Gemeentefonds 2021'!$BS174</f>
        <v>5.2705429310567778E-2</v>
      </c>
      <c r="K174" s="115">
        <f>'Verdeling Gemeentefonds 2021'!S174/'Verdeling Gemeentefonds 2021'!$BS174</f>
        <v>5.4907709344851452E-2</v>
      </c>
      <c r="L174" s="119">
        <f>'Verdeling Gemeentefonds 2021'!T174/'Verdeling Gemeentefonds 2021'!$BS174</f>
        <v>0.10761313865541923</v>
      </c>
      <c r="M174" s="112">
        <f>'Verdeling Gemeentefonds 2021'!Z174/'Verdeling Gemeentefonds 2021'!$BS174</f>
        <v>0.24496762337614908</v>
      </c>
      <c r="N174" s="115">
        <f>'Verdeling Gemeentefonds 2021'!AE174/'Verdeling Gemeentefonds 2021'!$BS174</f>
        <v>0.16012183699342944</v>
      </c>
      <c r="O174" s="117">
        <f>'Verdeling Gemeentefonds 2021'!AF174/'Verdeling Gemeentefonds 2021'!$BS174</f>
        <v>0.40508946036957855</v>
      </c>
      <c r="P174" s="122">
        <f>'Verdeling Gemeentefonds 2021'!AK174/'Verdeling Gemeentefonds 2021'!$BS174</f>
        <v>5.6611388988308843E-2</v>
      </c>
      <c r="Q174" s="125">
        <f>'Verdeling Gemeentefonds 2021'!AO174/'Verdeling Gemeentefonds 2021'!$BS174</f>
        <v>1.3611685999861718E-2</v>
      </c>
      <c r="R174" s="121">
        <f>'Verdeling Gemeentefonds 2021'!AR174/'Verdeling Gemeentefonds 2021'!$BS174</f>
        <v>3.5729663628326927E-2</v>
      </c>
      <c r="S174" s="121">
        <f>'Verdeling Gemeentefonds 2021'!AU174/'Verdeling Gemeentefonds 2021'!$BS174</f>
        <v>5.737939192043208E-2</v>
      </c>
      <c r="T174" s="121">
        <f>'Verdeling Gemeentefonds 2021'!AX174/'Verdeling Gemeentefonds 2021'!$BS174</f>
        <v>3.9940169391926864E-2</v>
      </c>
      <c r="U174" s="121">
        <f>'Verdeling Gemeentefonds 2021'!BA174/'Verdeling Gemeentefonds 2021'!$BS174</f>
        <v>4.7104172669015051E-2</v>
      </c>
      <c r="V174" s="119">
        <f>'Verdeling Gemeentefonds 2021'!BB174/'Verdeling Gemeentefonds 2021'!$BS174</f>
        <v>0.19376508360956265</v>
      </c>
      <c r="W174" s="112">
        <f>'Verdeling Gemeentefonds 2021'!BI174/'Verdeling Gemeentefonds 2021'!$BS174</f>
        <v>-1.7695330265471174E-4</v>
      </c>
      <c r="X174" s="120">
        <f>'Verdeling Gemeentefonds 2021'!BF174/'Verdeling Gemeentefonds 2021'!$BS174</f>
        <v>0</v>
      </c>
      <c r="Y174" s="112">
        <f>'Verdeling Gemeentefonds 2021'!BL174/'Verdeling Gemeentefonds 2021'!$BS174</f>
        <v>0</v>
      </c>
      <c r="Z174" s="120">
        <f>'Verdeling Gemeentefonds 2021'!BR174/'Verdeling Gemeentefonds 2021'!$BS174</f>
        <v>2.0868105042679895E-3</v>
      </c>
      <c r="AA174" s="129">
        <f t="shared" si="2"/>
        <v>0.99999999188240007</v>
      </c>
    </row>
    <row r="175" spans="1:27" x14ac:dyDescent="0.25">
      <c r="A175" s="128" t="s">
        <v>574</v>
      </c>
      <c r="B175" s="13" t="s">
        <v>277</v>
      </c>
      <c r="C175" s="112">
        <f>'Verdeling Gemeentefonds 2021'!D175/'Verdeling Gemeentefonds 2021'!$BS175</f>
        <v>0</v>
      </c>
      <c r="D175" s="115">
        <f>'Verdeling Gemeentefonds 2021'!E175/'Verdeling Gemeentefonds 2021'!$BS175</f>
        <v>0</v>
      </c>
      <c r="E175" s="115">
        <f>'Verdeling Gemeentefonds 2021'!F175/'Verdeling Gemeentefonds 2021'!$BS175</f>
        <v>0</v>
      </c>
      <c r="F175" s="115">
        <f>'Verdeling Gemeentefonds 2021'!G175/'Verdeling Gemeentefonds 2021'!$BS175</f>
        <v>0</v>
      </c>
      <c r="G175" s="115">
        <f>'Verdeling Gemeentefonds 2021'!H175/'Verdeling Gemeentefonds 2021'!$BS175</f>
        <v>0</v>
      </c>
      <c r="H175" s="115">
        <f>'Verdeling Gemeentefonds 2021'!I175/'Verdeling Gemeentefonds 2021'!$BS175</f>
        <v>0</v>
      </c>
      <c r="I175" s="119">
        <f>'Verdeling Gemeentefonds 2021'!J175/'Verdeling Gemeentefonds 2021'!$BS175</f>
        <v>0</v>
      </c>
      <c r="J175" s="113">
        <f>'Verdeling Gemeentefonds 2021'!N175/'Verdeling Gemeentefonds 2021'!$BS175</f>
        <v>6.3114046119523287E-2</v>
      </c>
      <c r="K175" s="115">
        <f>'Verdeling Gemeentefonds 2021'!S175/'Verdeling Gemeentefonds 2021'!$BS175</f>
        <v>4.3450328782826314E-2</v>
      </c>
      <c r="L175" s="119">
        <f>'Verdeling Gemeentefonds 2021'!T175/'Verdeling Gemeentefonds 2021'!$BS175</f>
        <v>0.1065643749023496</v>
      </c>
      <c r="M175" s="112">
        <f>'Verdeling Gemeentefonds 2021'!Z175/'Verdeling Gemeentefonds 2021'!$BS175</f>
        <v>0.39675035993882318</v>
      </c>
      <c r="N175" s="115">
        <f>'Verdeling Gemeentefonds 2021'!AE175/'Verdeling Gemeentefonds 2021'!$BS175</f>
        <v>0.17031321181482534</v>
      </c>
      <c r="O175" s="117">
        <f>'Verdeling Gemeentefonds 2021'!AF175/'Verdeling Gemeentefonds 2021'!$BS175</f>
        <v>0.56706357175364852</v>
      </c>
      <c r="P175" s="122">
        <f>'Verdeling Gemeentefonds 2021'!AK175/'Verdeling Gemeentefonds 2021'!$BS175</f>
        <v>0.13904478628066477</v>
      </c>
      <c r="Q175" s="125">
        <f>'Verdeling Gemeentefonds 2021'!AO175/'Verdeling Gemeentefonds 2021'!$BS175</f>
        <v>1.4557836519796589E-2</v>
      </c>
      <c r="R175" s="121">
        <f>'Verdeling Gemeentefonds 2021'!AR175/'Verdeling Gemeentefonds 2021'!$BS175</f>
        <v>4.4948254625988941E-2</v>
      </c>
      <c r="S175" s="121">
        <f>'Verdeling Gemeentefonds 2021'!AU175/'Verdeling Gemeentefonds 2021'!$BS175</f>
        <v>5.777585834827495E-2</v>
      </c>
      <c r="T175" s="121">
        <f>'Verdeling Gemeentefonds 2021'!AX175/'Verdeling Gemeentefonds 2021'!$BS175</f>
        <v>3.8522886075358143E-2</v>
      </c>
      <c r="U175" s="121">
        <f>'Verdeling Gemeentefonds 2021'!BA175/'Verdeling Gemeentefonds 2021'!$BS175</f>
        <v>2.9587987783173356E-2</v>
      </c>
      <c r="V175" s="119">
        <f>'Verdeling Gemeentefonds 2021'!BB175/'Verdeling Gemeentefonds 2021'!$BS175</f>
        <v>0.185392823352592</v>
      </c>
      <c r="W175" s="112">
        <f>'Verdeling Gemeentefonds 2021'!BI175/'Verdeling Gemeentefonds 2021'!$BS175</f>
        <v>-1.5237719548424656E-4</v>
      </c>
      <c r="X175" s="120">
        <f>'Verdeling Gemeentefonds 2021'!BF175/'Verdeling Gemeentefonds 2021'!$BS175</f>
        <v>0</v>
      </c>
      <c r="Y175" s="112">
        <f>'Verdeling Gemeentefonds 2021'!BL175/'Verdeling Gemeentefonds 2021'!$BS175</f>
        <v>0</v>
      </c>
      <c r="Z175" s="120">
        <f>'Verdeling Gemeentefonds 2021'!BR175/'Verdeling Gemeentefonds 2021'!$BS175</f>
        <v>2.0868104994909912E-3</v>
      </c>
      <c r="AA175" s="129">
        <f t="shared" si="2"/>
        <v>0.99999998959326164</v>
      </c>
    </row>
    <row r="176" spans="1:27" x14ac:dyDescent="0.25">
      <c r="A176" s="128" t="s">
        <v>382</v>
      </c>
      <c r="B176" s="13" t="s">
        <v>83</v>
      </c>
      <c r="C176" s="112">
        <f>'Verdeling Gemeentefonds 2021'!D176/'Verdeling Gemeentefonds 2021'!$BS176</f>
        <v>0</v>
      </c>
      <c r="D176" s="115">
        <f>'Verdeling Gemeentefonds 2021'!E176/'Verdeling Gemeentefonds 2021'!$BS176</f>
        <v>0</v>
      </c>
      <c r="E176" s="115">
        <f>'Verdeling Gemeentefonds 2021'!F176/'Verdeling Gemeentefonds 2021'!$BS176</f>
        <v>0</v>
      </c>
      <c r="F176" s="115">
        <f>'Verdeling Gemeentefonds 2021'!G176/'Verdeling Gemeentefonds 2021'!$BS176</f>
        <v>0</v>
      </c>
      <c r="G176" s="115">
        <f>'Verdeling Gemeentefonds 2021'!H176/'Verdeling Gemeentefonds 2021'!$BS176</f>
        <v>0</v>
      </c>
      <c r="H176" s="115">
        <f>'Verdeling Gemeentefonds 2021'!I176/'Verdeling Gemeentefonds 2021'!$BS176</f>
        <v>0</v>
      </c>
      <c r="I176" s="119">
        <f>'Verdeling Gemeentefonds 2021'!J176/'Verdeling Gemeentefonds 2021'!$BS176</f>
        <v>0</v>
      </c>
      <c r="J176" s="113">
        <f>'Verdeling Gemeentefonds 2021'!N176/'Verdeling Gemeentefonds 2021'!$BS176</f>
        <v>7.9878504799377983E-2</v>
      </c>
      <c r="K176" s="115">
        <f>'Verdeling Gemeentefonds 2021'!S176/'Verdeling Gemeentefonds 2021'!$BS176</f>
        <v>7.051813934180505E-2</v>
      </c>
      <c r="L176" s="119">
        <f>'Verdeling Gemeentefonds 2021'!T176/'Verdeling Gemeentefonds 2021'!$BS176</f>
        <v>0.15039664414118303</v>
      </c>
      <c r="M176" s="112">
        <f>'Verdeling Gemeentefonds 2021'!Z176/'Verdeling Gemeentefonds 2021'!$BS176</f>
        <v>0.33625410798172145</v>
      </c>
      <c r="N176" s="115">
        <f>'Verdeling Gemeentefonds 2021'!AE176/'Verdeling Gemeentefonds 2021'!$BS176</f>
        <v>0.24008355229114511</v>
      </c>
      <c r="O176" s="117">
        <f>'Verdeling Gemeentefonds 2021'!AF176/'Verdeling Gemeentefonds 2021'!$BS176</f>
        <v>0.57633766027286648</v>
      </c>
      <c r="P176" s="122">
        <f>'Verdeling Gemeentefonds 2021'!AK176/'Verdeling Gemeentefonds 2021'!$BS176</f>
        <v>0.12596201379565464</v>
      </c>
      <c r="Q176" s="125">
        <f>'Verdeling Gemeentefonds 2021'!AO176/'Verdeling Gemeentefonds 2021'!$BS176</f>
        <v>1.5035290640717278E-2</v>
      </c>
      <c r="R176" s="121">
        <f>'Verdeling Gemeentefonds 2021'!AR176/'Verdeling Gemeentefonds 2021'!$BS176</f>
        <v>1.1444041631741333E-2</v>
      </c>
      <c r="S176" s="121">
        <f>'Verdeling Gemeentefonds 2021'!AU176/'Verdeling Gemeentefonds 2021'!$BS176</f>
        <v>4.6776141689503822E-2</v>
      </c>
      <c r="T176" s="121">
        <f>'Verdeling Gemeentefonds 2021'!AX176/'Verdeling Gemeentefonds 2021'!$BS176</f>
        <v>4.896518796141322E-2</v>
      </c>
      <c r="U176" s="121">
        <f>'Verdeling Gemeentefonds 2021'!BA176/'Verdeling Gemeentefonds 2021'!$BS176</f>
        <v>2.314621661297284E-2</v>
      </c>
      <c r="V176" s="119">
        <f>'Verdeling Gemeentefonds 2021'!BB176/'Verdeling Gemeentefonds 2021'!$BS176</f>
        <v>0.14536687853634853</v>
      </c>
      <c r="W176" s="112">
        <f>'Verdeling Gemeentefonds 2021'!BI176/'Verdeling Gemeentefonds 2021'!$BS176</f>
        <v>-1.4992316567354668E-4</v>
      </c>
      <c r="X176" s="120">
        <f>'Verdeling Gemeentefonds 2021'!BF176/'Verdeling Gemeentefonds 2021'!$BS176</f>
        <v>0</v>
      </c>
      <c r="Y176" s="112">
        <f>'Verdeling Gemeentefonds 2021'!BL176/'Verdeling Gemeentefonds 2021'!$BS176</f>
        <v>0</v>
      </c>
      <c r="Z176" s="120">
        <f>'Verdeling Gemeentefonds 2021'!BR176/'Verdeling Gemeentefonds 2021'!$BS176</f>
        <v>2.0868106970789689E-3</v>
      </c>
      <c r="AA176" s="129">
        <f t="shared" si="2"/>
        <v>1.0000000842774581</v>
      </c>
    </row>
    <row r="177" spans="1:27" x14ac:dyDescent="0.25">
      <c r="A177" s="128" t="s">
        <v>448</v>
      </c>
      <c r="B177" s="13" t="s">
        <v>149</v>
      </c>
      <c r="C177" s="112">
        <f>'Verdeling Gemeentefonds 2021'!D177/'Verdeling Gemeentefonds 2021'!$BS177</f>
        <v>0</v>
      </c>
      <c r="D177" s="115">
        <f>'Verdeling Gemeentefonds 2021'!E177/'Verdeling Gemeentefonds 2021'!$BS177</f>
        <v>0</v>
      </c>
      <c r="E177" s="115">
        <f>'Verdeling Gemeentefonds 2021'!F177/'Verdeling Gemeentefonds 2021'!$BS177</f>
        <v>0</v>
      </c>
      <c r="F177" s="115">
        <f>'Verdeling Gemeentefonds 2021'!G177/'Verdeling Gemeentefonds 2021'!$BS177</f>
        <v>0</v>
      </c>
      <c r="G177" s="115">
        <f>'Verdeling Gemeentefonds 2021'!H177/'Verdeling Gemeentefonds 2021'!$BS177</f>
        <v>0</v>
      </c>
      <c r="H177" s="115">
        <f>'Verdeling Gemeentefonds 2021'!I177/'Verdeling Gemeentefonds 2021'!$BS177</f>
        <v>0</v>
      </c>
      <c r="I177" s="119">
        <f>'Verdeling Gemeentefonds 2021'!J177/'Verdeling Gemeentefonds 2021'!$BS177</f>
        <v>0</v>
      </c>
      <c r="J177" s="113">
        <f>'Verdeling Gemeentefonds 2021'!N177/'Verdeling Gemeentefonds 2021'!$BS177</f>
        <v>3.1088013276707717E-2</v>
      </c>
      <c r="K177" s="115">
        <f>'Verdeling Gemeentefonds 2021'!S177/'Verdeling Gemeentefonds 2021'!$BS177</f>
        <v>1.8391866607081035E-3</v>
      </c>
      <c r="L177" s="119">
        <f>'Verdeling Gemeentefonds 2021'!T177/'Verdeling Gemeentefonds 2021'!$BS177</f>
        <v>3.2927199937415816E-2</v>
      </c>
      <c r="M177" s="112">
        <f>'Verdeling Gemeentefonds 2021'!Z177/'Verdeling Gemeentefonds 2021'!$BS177</f>
        <v>0.20317468196128932</v>
      </c>
      <c r="N177" s="115">
        <f>'Verdeling Gemeentefonds 2021'!AE177/'Verdeling Gemeentefonds 2021'!$BS177</f>
        <v>0.10430348557532498</v>
      </c>
      <c r="O177" s="117">
        <f>'Verdeling Gemeentefonds 2021'!AF177/'Verdeling Gemeentefonds 2021'!$BS177</f>
        <v>0.30747816753661433</v>
      </c>
      <c r="P177" s="122">
        <f>'Verdeling Gemeentefonds 2021'!AK177/'Verdeling Gemeentefonds 2021'!$BS177</f>
        <v>0.60496009411777685</v>
      </c>
      <c r="Q177" s="125">
        <f>'Verdeling Gemeentefonds 2021'!AO177/'Verdeling Gemeentefonds 2021'!$BS177</f>
        <v>1.0389157842233104E-2</v>
      </c>
      <c r="R177" s="121">
        <f>'Verdeling Gemeentefonds 2021'!AR177/'Verdeling Gemeentefonds 2021'!$BS177</f>
        <v>9.6588717097876777E-3</v>
      </c>
      <c r="S177" s="121">
        <f>'Verdeling Gemeentefonds 2021'!AU177/'Verdeling Gemeentefonds 2021'!$BS177</f>
        <v>1.7669520103494183E-2</v>
      </c>
      <c r="T177" s="121">
        <f>'Verdeling Gemeentefonds 2021'!AX177/'Verdeling Gemeentefonds 2021'!$BS177</f>
        <v>1.1753955989344677E-2</v>
      </c>
      <c r="U177" s="121">
        <f>'Verdeling Gemeentefonds 2021'!BA177/'Verdeling Gemeentefonds 2021'!$BS177</f>
        <v>3.3125599963821414E-3</v>
      </c>
      <c r="V177" s="119">
        <f>'Verdeling Gemeentefonds 2021'!BB177/'Verdeling Gemeentefonds 2021'!$BS177</f>
        <v>5.2784065641241787E-2</v>
      </c>
      <c r="W177" s="112">
        <f>'Verdeling Gemeentefonds 2021'!BI177/'Verdeling Gemeentefonds 2021'!$BS177</f>
        <v>-2.3628779617703954E-4</v>
      </c>
      <c r="X177" s="120">
        <f>'Verdeling Gemeentefonds 2021'!BF177/'Verdeling Gemeentefonds 2021'!$BS177</f>
        <v>0</v>
      </c>
      <c r="Y177" s="112">
        <f>'Verdeling Gemeentefonds 2021'!BL177/'Verdeling Gemeentefonds 2021'!$BS177</f>
        <v>0</v>
      </c>
      <c r="Z177" s="120">
        <f>'Verdeling Gemeentefonds 2021'!BR177/'Verdeling Gemeentefonds 2021'!$BS177</f>
        <v>2.0868106256789394E-3</v>
      </c>
      <c r="AA177" s="129">
        <f t="shared" si="2"/>
        <v>1.0000000500625508</v>
      </c>
    </row>
    <row r="178" spans="1:27" x14ac:dyDescent="0.25">
      <c r="A178" s="128" t="s">
        <v>423</v>
      </c>
      <c r="B178" s="13" t="s">
        <v>124</v>
      </c>
      <c r="C178" s="112">
        <f>'Verdeling Gemeentefonds 2021'!D178/'Verdeling Gemeentefonds 2021'!$BS178</f>
        <v>0</v>
      </c>
      <c r="D178" s="115">
        <f>'Verdeling Gemeentefonds 2021'!E178/'Verdeling Gemeentefonds 2021'!$BS178</f>
        <v>0</v>
      </c>
      <c r="E178" s="115">
        <f>'Verdeling Gemeentefonds 2021'!F178/'Verdeling Gemeentefonds 2021'!$BS178</f>
        <v>0</v>
      </c>
      <c r="F178" s="115">
        <f>'Verdeling Gemeentefonds 2021'!G178/'Verdeling Gemeentefonds 2021'!$BS178</f>
        <v>0</v>
      </c>
      <c r="G178" s="115">
        <f>'Verdeling Gemeentefonds 2021'!H178/'Verdeling Gemeentefonds 2021'!$BS178</f>
        <v>0</v>
      </c>
      <c r="H178" s="115">
        <f>'Verdeling Gemeentefonds 2021'!I178/'Verdeling Gemeentefonds 2021'!$BS178</f>
        <v>0</v>
      </c>
      <c r="I178" s="119">
        <f>'Verdeling Gemeentefonds 2021'!J178/'Verdeling Gemeentefonds 2021'!$BS178</f>
        <v>0</v>
      </c>
      <c r="J178" s="113">
        <f>'Verdeling Gemeentefonds 2021'!N178/'Verdeling Gemeentefonds 2021'!$BS178</f>
        <v>5.8539416806374929E-2</v>
      </c>
      <c r="K178" s="115">
        <f>'Verdeling Gemeentefonds 2021'!S178/'Verdeling Gemeentefonds 2021'!$BS178</f>
        <v>7.7648638521299598E-3</v>
      </c>
      <c r="L178" s="119">
        <f>'Verdeling Gemeentefonds 2021'!T178/'Verdeling Gemeentefonds 2021'!$BS178</f>
        <v>6.6304280658504883E-2</v>
      </c>
      <c r="M178" s="112">
        <f>'Verdeling Gemeentefonds 2021'!Z178/'Verdeling Gemeentefonds 2021'!$BS178</f>
        <v>0.30666480911454791</v>
      </c>
      <c r="N178" s="115">
        <f>'Verdeling Gemeentefonds 2021'!AE178/'Verdeling Gemeentefonds 2021'!$BS178</f>
        <v>0.25673583291398855</v>
      </c>
      <c r="O178" s="117">
        <f>'Verdeling Gemeentefonds 2021'!AF178/'Verdeling Gemeentefonds 2021'!$BS178</f>
        <v>0.56340064202853646</v>
      </c>
      <c r="P178" s="122">
        <f>'Verdeling Gemeentefonds 2021'!AK178/'Verdeling Gemeentefonds 2021'!$BS178</f>
        <v>0.23807344263143426</v>
      </c>
      <c r="Q178" s="125">
        <f>'Verdeling Gemeentefonds 2021'!AO178/'Verdeling Gemeentefonds 2021'!$BS178</f>
        <v>1.2094567514986814E-2</v>
      </c>
      <c r="R178" s="121">
        <f>'Verdeling Gemeentefonds 2021'!AR178/'Verdeling Gemeentefonds 2021'!$BS178</f>
        <v>2.2330077471663556E-2</v>
      </c>
      <c r="S178" s="121">
        <f>'Verdeling Gemeentefonds 2021'!AU178/'Verdeling Gemeentefonds 2021'!$BS178</f>
        <v>3.7780044575410107E-2</v>
      </c>
      <c r="T178" s="121">
        <f>'Verdeling Gemeentefonds 2021'!AX178/'Verdeling Gemeentefonds 2021'!$BS178</f>
        <v>5.4165872559699478E-2</v>
      </c>
      <c r="U178" s="121">
        <f>'Verdeling Gemeentefonds 2021'!BA178/'Verdeling Gemeentefonds 2021'!$BS178</f>
        <v>3.9000171690348143E-3</v>
      </c>
      <c r="V178" s="119">
        <f>'Verdeling Gemeentefonds 2021'!BB178/'Verdeling Gemeentefonds 2021'!$BS178</f>
        <v>0.13027057929079477</v>
      </c>
      <c r="W178" s="112">
        <f>'Verdeling Gemeentefonds 2021'!BI178/'Verdeling Gemeentefonds 2021'!$BS178</f>
        <v>-1.3562342789618184E-4</v>
      </c>
      <c r="X178" s="120">
        <f>'Verdeling Gemeentefonds 2021'!BF178/'Verdeling Gemeentefonds 2021'!$BS178</f>
        <v>0</v>
      </c>
      <c r="Y178" s="112">
        <f>'Verdeling Gemeentefonds 2021'!BL178/'Verdeling Gemeentefonds 2021'!$BS178</f>
        <v>0</v>
      </c>
      <c r="Z178" s="120">
        <f>'Verdeling Gemeentefonds 2021'!BR178/'Verdeling Gemeentefonds 2021'!$BS178</f>
        <v>2.0868107966209512E-3</v>
      </c>
      <c r="AA178" s="129">
        <f t="shared" si="2"/>
        <v>1.0000001319779952</v>
      </c>
    </row>
    <row r="179" spans="1:27" x14ac:dyDescent="0.25">
      <c r="A179" s="128" t="s">
        <v>563</v>
      </c>
      <c r="B179" s="13" t="s">
        <v>266</v>
      </c>
      <c r="C179" s="112">
        <f>'Verdeling Gemeentefonds 2021'!D179/'Verdeling Gemeentefonds 2021'!$BS179</f>
        <v>0</v>
      </c>
      <c r="D179" s="115">
        <f>'Verdeling Gemeentefonds 2021'!E179/'Verdeling Gemeentefonds 2021'!$BS179</f>
        <v>0</v>
      </c>
      <c r="E179" s="115">
        <f>'Verdeling Gemeentefonds 2021'!F179/'Verdeling Gemeentefonds 2021'!$BS179</f>
        <v>0</v>
      </c>
      <c r="F179" s="115">
        <f>'Verdeling Gemeentefonds 2021'!G179/'Verdeling Gemeentefonds 2021'!$BS179</f>
        <v>0</v>
      </c>
      <c r="G179" s="115">
        <f>'Verdeling Gemeentefonds 2021'!H179/'Verdeling Gemeentefonds 2021'!$BS179</f>
        <v>0</v>
      </c>
      <c r="H179" s="115">
        <f>'Verdeling Gemeentefonds 2021'!I179/'Verdeling Gemeentefonds 2021'!$BS179</f>
        <v>0</v>
      </c>
      <c r="I179" s="119">
        <f>'Verdeling Gemeentefonds 2021'!J179/'Verdeling Gemeentefonds 2021'!$BS179</f>
        <v>0</v>
      </c>
      <c r="J179" s="113">
        <f>'Verdeling Gemeentefonds 2021'!N179/'Verdeling Gemeentefonds 2021'!$BS179</f>
        <v>9.3400288996188269E-2</v>
      </c>
      <c r="K179" s="115">
        <f>'Verdeling Gemeentefonds 2021'!S179/'Verdeling Gemeentefonds 2021'!$BS179</f>
        <v>3.3540517579849105E-2</v>
      </c>
      <c r="L179" s="119">
        <f>'Verdeling Gemeentefonds 2021'!T179/'Verdeling Gemeentefonds 2021'!$BS179</f>
        <v>0.12694080657603737</v>
      </c>
      <c r="M179" s="112">
        <f>'Verdeling Gemeentefonds 2021'!Z179/'Verdeling Gemeentefonds 2021'!$BS179</f>
        <v>0.32787795670364889</v>
      </c>
      <c r="N179" s="115">
        <f>'Verdeling Gemeentefonds 2021'!AE179/'Verdeling Gemeentefonds 2021'!$BS179</f>
        <v>0.19987731279539855</v>
      </c>
      <c r="O179" s="117">
        <f>'Verdeling Gemeentefonds 2021'!AF179/'Verdeling Gemeentefonds 2021'!$BS179</f>
        <v>0.52775526949904739</v>
      </c>
      <c r="P179" s="122">
        <f>'Verdeling Gemeentefonds 2021'!AK179/'Verdeling Gemeentefonds 2021'!$BS179</f>
        <v>0.19735289191215791</v>
      </c>
      <c r="Q179" s="125">
        <f>'Verdeling Gemeentefonds 2021'!AO179/'Verdeling Gemeentefonds 2021'!$BS179</f>
        <v>1.6373791358432113E-2</v>
      </c>
      <c r="R179" s="121">
        <f>'Verdeling Gemeentefonds 2021'!AR179/'Verdeling Gemeentefonds 2021'!$BS179</f>
        <v>4.6138975678021651E-2</v>
      </c>
      <c r="S179" s="121">
        <f>'Verdeling Gemeentefonds 2021'!AU179/'Verdeling Gemeentefonds 2021'!$BS179</f>
        <v>5.4433002746899557E-2</v>
      </c>
      <c r="T179" s="121">
        <f>'Verdeling Gemeentefonds 2021'!AX179/'Verdeling Gemeentefonds 2021'!$BS179</f>
        <v>2.1593135699441983E-2</v>
      </c>
      <c r="U179" s="121">
        <f>'Verdeling Gemeentefonds 2021'!BA179/'Verdeling Gemeentefonds 2021'!$BS179</f>
        <v>7.4981112444572088E-3</v>
      </c>
      <c r="V179" s="119">
        <f>'Verdeling Gemeentefonds 2021'!BB179/'Verdeling Gemeentefonds 2021'!$BS179</f>
        <v>0.1460370167272525</v>
      </c>
      <c r="W179" s="112">
        <f>'Verdeling Gemeentefonds 2021'!BI179/'Verdeling Gemeentefonds 2021'!$BS179</f>
        <v>-1.728405728655528E-4</v>
      </c>
      <c r="X179" s="120">
        <f>'Verdeling Gemeentefonds 2021'!BF179/'Verdeling Gemeentefonds 2021'!$BS179</f>
        <v>0</v>
      </c>
      <c r="Y179" s="112">
        <f>'Verdeling Gemeentefonds 2021'!BL179/'Verdeling Gemeentefonds 2021'!$BS179</f>
        <v>0</v>
      </c>
      <c r="Z179" s="120">
        <f>'Verdeling Gemeentefonds 2021'!BR179/'Verdeling Gemeentefonds 2021'!$BS179</f>
        <v>2.0868104263999684E-3</v>
      </c>
      <c r="AA179" s="129">
        <f t="shared" si="2"/>
        <v>0.99999995456802959</v>
      </c>
    </row>
    <row r="180" spans="1:27" x14ac:dyDescent="0.25">
      <c r="A180" s="128" t="s">
        <v>545</v>
      </c>
      <c r="B180" s="13" t="s">
        <v>248</v>
      </c>
      <c r="C180" s="112">
        <f>'Verdeling Gemeentefonds 2021'!D180/'Verdeling Gemeentefonds 2021'!$BS180</f>
        <v>0</v>
      </c>
      <c r="D180" s="115">
        <f>'Verdeling Gemeentefonds 2021'!E180/'Verdeling Gemeentefonds 2021'!$BS180</f>
        <v>0</v>
      </c>
      <c r="E180" s="115">
        <f>'Verdeling Gemeentefonds 2021'!F180/'Verdeling Gemeentefonds 2021'!$BS180</f>
        <v>0</v>
      </c>
      <c r="F180" s="115">
        <f>'Verdeling Gemeentefonds 2021'!G180/'Verdeling Gemeentefonds 2021'!$BS180</f>
        <v>0</v>
      </c>
      <c r="G180" s="115">
        <f>'Verdeling Gemeentefonds 2021'!H180/'Verdeling Gemeentefonds 2021'!$BS180</f>
        <v>0</v>
      </c>
      <c r="H180" s="115">
        <f>'Verdeling Gemeentefonds 2021'!I180/'Verdeling Gemeentefonds 2021'!$BS180</f>
        <v>0</v>
      </c>
      <c r="I180" s="119">
        <f>'Verdeling Gemeentefonds 2021'!J180/'Verdeling Gemeentefonds 2021'!$BS180</f>
        <v>0</v>
      </c>
      <c r="J180" s="113">
        <f>'Verdeling Gemeentefonds 2021'!N180/'Verdeling Gemeentefonds 2021'!$BS180</f>
        <v>3.7801522324251893E-2</v>
      </c>
      <c r="K180" s="115">
        <f>'Verdeling Gemeentefonds 2021'!S180/'Verdeling Gemeentefonds 2021'!$BS180</f>
        <v>7.413688161502706E-3</v>
      </c>
      <c r="L180" s="119">
        <f>'Verdeling Gemeentefonds 2021'!T180/'Verdeling Gemeentefonds 2021'!$BS180</f>
        <v>4.5215210485754595E-2</v>
      </c>
      <c r="M180" s="112">
        <f>'Verdeling Gemeentefonds 2021'!Z180/'Verdeling Gemeentefonds 2021'!$BS180</f>
        <v>0.25287080597021294</v>
      </c>
      <c r="N180" s="115">
        <f>'Verdeling Gemeentefonds 2021'!AE180/'Verdeling Gemeentefonds 2021'!$BS180</f>
        <v>0.24041996140454333</v>
      </c>
      <c r="O180" s="117">
        <f>'Verdeling Gemeentefonds 2021'!AF180/'Verdeling Gemeentefonds 2021'!$BS180</f>
        <v>0.49329076737475624</v>
      </c>
      <c r="P180" s="122">
        <f>'Verdeling Gemeentefonds 2021'!AK180/'Verdeling Gemeentefonds 2021'!$BS180</f>
        <v>0.40821866178616456</v>
      </c>
      <c r="Q180" s="125">
        <f>'Verdeling Gemeentefonds 2021'!AO180/'Verdeling Gemeentefonds 2021'!$BS180</f>
        <v>1.1979434919986317E-2</v>
      </c>
      <c r="R180" s="121">
        <f>'Verdeling Gemeentefonds 2021'!AR180/'Verdeling Gemeentefonds 2021'!$BS180</f>
        <v>1.8770344797992842E-3</v>
      </c>
      <c r="S180" s="121">
        <f>'Verdeling Gemeentefonds 2021'!AU180/'Verdeling Gemeentefonds 2021'!$BS180</f>
        <v>2.4711201118746893E-2</v>
      </c>
      <c r="T180" s="121">
        <f>'Verdeling Gemeentefonds 2021'!AX180/'Verdeling Gemeentefonds 2021'!$BS180</f>
        <v>1.2793356541024004E-2</v>
      </c>
      <c r="U180" s="121">
        <f>'Verdeling Gemeentefonds 2021'!BA180/'Verdeling Gemeentefonds 2021'!$BS180</f>
        <v>0</v>
      </c>
      <c r="V180" s="119">
        <f>'Verdeling Gemeentefonds 2021'!BB180/'Verdeling Gemeentefonds 2021'!$BS180</f>
        <v>5.1361027059556502E-2</v>
      </c>
      <c r="W180" s="112">
        <f>'Verdeling Gemeentefonds 2021'!BI180/'Verdeling Gemeentefonds 2021'!$BS180</f>
        <v>-1.7232700019287675E-4</v>
      </c>
      <c r="X180" s="120">
        <f>'Verdeling Gemeentefonds 2021'!BF180/'Verdeling Gemeentefonds 2021'!$BS180</f>
        <v>0</v>
      </c>
      <c r="Y180" s="112">
        <f>'Verdeling Gemeentefonds 2021'!BL180/'Verdeling Gemeentefonds 2021'!$BS180</f>
        <v>0</v>
      </c>
      <c r="Z180" s="120">
        <f>'Verdeling Gemeentefonds 2021'!BR180/'Verdeling Gemeentefonds 2021'!$BS180</f>
        <v>2.0868108353592559E-3</v>
      </c>
      <c r="AA180" s="129">
        <f t="shared" si="2"/>
        <v>1.0000001505413982</v>
      </c>
    </row>
    <row r="181" spans="1:27" x14ac:dyDescent="0.25">
      <c r="A181" s="128" t="s">
        <v>575</v>
      </c>
      <c r="B181" s="13" t="s">
        <v>278</v>
      </c>
      <c r="C181" s="112">
        <f>'Verdeling Gemeentefonds 2021'!D181/'Verdeling Gemeentefonds 2021'!$BS181</f>
        <v>0</v>
      </c>
      <c r="D181" s="115">
        <f>'Verdeling Gemeentefonds 2021'!E181/'Verdeling Gemeentefonds 2021'!$BS181</f>
        <v>0</v>
      </c>
      <c r="E181" s="115">
        <f>'Verdeling Gemeentefonds 2021'!F181/'Verdeling Gemeentefonds 2021'!$BS181</f>
        <v>0</v>
      </c>
      <c r="F181" s="115">
        <f>'Verdeling Gemeentefonds 2021'!G181/'Verdeling Gemeentefonds 2021'!$BS181</f>
        <v>0</v>
      </c>
      <c r="G181" s="115">
        <f>'Verdeling Gemeentefonds 2021'!H181/'Verdeling Gemeentefonds 2021'!$BS181</f>
        <v>0</v>
      </c>
      <c r="H181" s="115">
        <f>'Verdeling Gemeentefonds 2021'!I181/'Verdeling Gemeentefonds 2021'!$BS181</f>
        <v>0</v>
      </c>
      <c r="I181" s="119">
        <f>'Verdeling Gemeentefonds 2021'!J181/'Verdeling Gemeentefonds 2021'!$BS181</f>
        <v>0</v>
      </c>
      <c r="J181" s="113">
        <f>'Verdeling Gemeentefonds 2021'!N181/'Verdeling Gemeentefonds 2021'!$BS181</f>
        <v>3.8050420113271387E-2</v>
      </c>
      <c r="K181" s="115">
        <f>'Verdeling Gemeentefonds 2021'!S181/'Verdeling Gemeentefonds 2021'!$BS181</f>
        <v>6.5482857847952297E-2</v>
      </c>
      <c r="L181" s="119">
        <f>'Verdeling Gemeentefonds 2021'!T181/'Verdeling Gemeentefonds 2021'!$BS181</f>
        <v>0.10353327796122369</v>
      </c>
      <c r="M181" s="112">
        <f>'Verdeling Gemeentefonds 2021'!Z181/'Verdeling Gemeentefonds 2021'!$BS181</f>
        <v>0.35778667664582331</v>
      </c>
      <c r="N181" s="115">
        <f>'Verdeling Gemeentefonds 2021'!AE181/'Verdeling Gemeentefonds 2021'!$BS181</f>
        <v>0.19905492065925082</v>
      </c>
      <c r="O181" s="117">
        <f>'Verdeling Gemeentefonds 2021'!AF181/'Verdeling Gemeentefonds 2021'!$BS181</f>
        <v>0.55684159730507421</v>
      </c>
      <c r="P181" s="122">
        <f>'Verdeling Gemeentefonds 2021'!AK181/'Verdeling Gemeentefonds 2021'!$BS181</f>
        <v>0.13525313691133189</v>
      </c>
      <c r="Q181" s="125">
        <f>'Verdeling Gemeentefonds 2021'!AO181/'Verdeling Gemeentefonds 2021'!$BS181</f>
        <v>1.5014291574055042E-2</v>
      </c>
      <c r="R181" s="121">
        <f>'Verdeling Gemeentefonds 2021'!AR181/'Verdeling Gemeentefonds 2021'!$BS181</f>
        <v>3.8187017821130702E-2</v>
      </c>
      <c r="S181" s="121">
        <f>'Verdeling Gemeentefonds 2021'!AU181/'Verdeling Gemeentefonds 2021'!$BS181</f>
        <v>6.1645575820502528E-2</v>
      </c>
      <c r="T181" s="121">
        <f>'Verdeling Gemeentefonds 2021'!AX181/'Verdeling Gemeentefonds 2021'!$BS181</f>
        <v>3.1748194627012422E-2</v>
      </c>
      <c r="U181" s="121">
        <f>'Verdeling Gemeentefonds 2021'!BA181/'Verdeling Gemeentefonds 2021'!$BS181</f>
        <v>5.5873378506806751E-2</v>
      </c>
      <c r="V181" s="119">
        <f>'Verdeling Gemeentefonds 2021'!BB181/'Verdeling Gemeentefonds 2021'!$BS181</f>
        <v>0.20246845834950744</v>
      </c>
      <c r="W181" s="112">
        <f>'Verdeling Gemeentefonds 2021'!BI181/'Verdeling Gemeentefonds 2021'!$BS181</f>
        <v>-1.8322263227482587E-4</v>
      </c>
      <c r="X181" s="120">
        <f>'Verdeling Gemeentefonds 2021'!BF181/'Verdeling Gemeentefonds 2021'!$BS181</f>
        <v>0</v>
      </c>
      <c r="Y181" s="112">
        <f>'Verdeling Gemeentefonds 2021'!BL181/'Verdeling Gemeentefonds 2021'!$BS181</f>
        <v>0</v>
      </c>
      <c r="Z181" s="120">
        <f>'Verdeling Gemeentefonds 2021'!BR181/'Verdeling Gemeentefonds 2021'!$BS181</f>
        <v>2.0868106433660737E-3</v>
      </c>
      <c r="AA181" s="129">
        <f t="shared" si="2"/>
        <v>1.0000000585382285</v>
      </c>
    </row>
    <row r="182" spans="1:27" x14ac:dyDescent="0.25">
      <c r="A182" s="128" t="s">
        <v>592</v>
      </c>
      <c r="B182" s="13" t="s">
        <v>295</v>
      </c>
      <c r="C182" s="112">
        <f>'Verdeling Gemeentefonds 2021'!D182/'Verdeling Gemeentefonds 2021'!$BS182</f>
        <v>0</v>
      </c>
      <c r="D182" s="115">
        <f>'Verdeling Gemeentefonds 2021'!E182/'Verdeling Gemeentefonds 2021'!$BS182</f>
        <v>0</v>
      </c>
      <c r="E182" s="115">
        <f>'Verdeling Gemeentefonds 2021'!F182/'Verdeling Gemeentefonds 2021'!$BS182</f>
        <v>0</v>
      </c>
      <c r="F182" s="115">
        <f>'Verdeling Gemeentefonds 2021'!G182/'Verdeling Gemeentefonds 2021'!$BS182</f>
        <v>0</v>
      </c>
      <c r="G182" s="115">
        <f>'Verdeling Gemeentefonds 2021'!H182/'Verdeling Gemeentefonds 2021'!$BS182</f>
        <v>0</v>
      </c>
      <c r="H182" s="115">
        <f>'Verdeling Gemeentefonds 2021'!I182/'Verdeling Gemeentefonds 2021'!$BS182</f>
        <v>0</v>
      </c>
      <c r="I182" s="119">
        <f>'Verdeling Gemeentefonds 2021'!J182/'Verdeling Gemeentefonds 2021'!$BS182</f>
        <v>0</v>
      </c>
      <c r="J182" s="113">
        <f>'Verdeling Gemeentefonds 2021'!N182/'Verdeling Gemeentefonds 2021'!$BS182</f>
        <v>3.3878734162083611E-2</v>
      </c>
      <c r="K182" s="115">
        <f>'Verdeling Gemeentefonds 2021'!S182/'Verdeling Gemeentefonds 2021'!$BS182</f>
        <v>4.9838383261628059E-2</v>
      </c>
      <c r="L182" s="119">
        <f>'Verdeling Gemeentefonds 2021'!T182/'Verdeling Gemeentefonds 2021'!$BS182</f>
        <v>8.3717117423711671E-2</v>
      </c>
      <c r="M182" s="112">
        <f>'Verdeling Gemeentefonds 2021'!Z182/'Verdeling Gemeentefonds 2021'!$BS182</f>
        <v>0.41401925239176052</v>
      </c>
      <c r="N182" s="115">
        <f>'Verdeling Gemeentefonds 2021'!AE182/'Verdeling Gemeentefonds 2021'!$BS182</f>
        <v>0.17843086110094797</v>
      </c>
      <c r="O182" s="117">
        <f>'Verdeling Gemeentefonds 2021'!AF182/'Verdeling Gemeentefonds 2021'!$BS182</f>
        <v>0.59245011349270849</v>
      </c>
      <c r="P182" s="122">
        <f>'Verdeling Gemeentefonds 2021'!AK182/'Verdeling Gemeentefonds 2021'!$BS182</f>
        <v>6.6972510055197332E-2</v>
      </c>
      <c r="Q182" s="125">
        <f>'Verdeling Gemeentefonds 2021'!AO182/'Verdeling Gemeentefonds 2021'!$BS182</f>
        <v>1.7282453665681406E-2</v>
      </c>
      <c r="R182" s="121">
        <f>'Verdeling Gemeentefonds 2021'!AR182/'Verdeling Gemeentefonds 2021'!$BS182</f>
        <v>7.0728561695718867E-2</v>
      </c>
      <c r="S182" s="121">
        <f>'Verdeling Gemeentefonds 2021'!AU182/'Verdeling Gemeentefonds 2021'!$BS182</f>
        <v>8.3668815969349927E-2</v>
      </c>
      <c r="T182" s="121">
        <f>'Verdeling Gemeentefonds 2021'!AX182/'Verdeling Gemeentefonds 2021'!$BS182</f>
        <v>3.3981005332119035E-2</v>
      </c>
      <c r="U182" s="121">
        <f>'Verdeling Gemeentefonds 2021'!BA182/'Verdeling Gemeentefonds 2021'!$BS182</f>
        <v>4.9228502783462434E-2</v>
      </c>
      <c r="V182" s="119">
        <f>'Verdeling Gemeentefonds 2021'!BB182/'Verdeling Gemeentefonds 2021'!$BS182</f>
        <v>0.25488933944633163</v>
      </c>
      <c r="W182" s="112">
        <f>'Verdeling Gemeentefonds 2021'!BI182/'Verdeling Gemeentefonds 2021'!$BS182</f>
        <v>-1.1590232082944322E-4</v>
      </c>
      <c r="X182" s="120">
        <f>'Verdeling Gemeentefonds 2021'!BF182/'Verdeling Gemeentefonds 2021'!$BS182</f>
        <v>0</v>
      </c>
      <c r="Y182" s="112">
        <f>'Verdeling Gemeentefonds 2021'!BL182/'Verdeling Gemeentefonds 2021'!$BS182</f>
        <v>0</v>
      </c>
      <c r="Z182" s="120">
        <f>'Verdeling Gemeentefonds 2021'!BR182/'Verdeling Gemeentefonds 2021'!$BS182</f>
        <v>2.0868104974068207E-3</v>
      </c>
      <c r="AA182" s="129">
        <f t="shared" si="2"/>
        <v>0.99999998859452655</v>
      </c>
    </row>
    <row r="183" spans="1:27" x14ac:dyDescent="0.25">
      <c r="A183" s="128" t="s">
        <v>383</v>
      </c>
      <c r="B183" s="13" t="s">
        <v>84</v>
      </c>
      <c r="C183" s="112">
        <f>'Verdeling Gemeentefonds 2021'!D183/'Verdeling Gemeentefonds 2021'!$BS183</f>
        <v>0</v>
      </c>
      <c r="D183" s="115">
        <f>'Verdeling Gemeentefonds 2021'!E183/'Verdeling Gemeentefonds 2021'!$BS183</f>
        <v>0</v>
      </c>
      <c r="E183" s="115">
        <f>'Verdeling Gemeentefonds 2021'!F183/'Verdeling Gemeentefonds 2021'!$BS183</f>
        <v>0</v>
      </c>
      <c r="F183" s="115">
        <f>'Verdeling Gemeentefonds 2021'!G183/'Verdeling Gemeentefonds 2021'!$BS183</f>
        <v>0</v>
      </c>
      <c r="G183" s="115">
        <f>'Verdeling Gemeentefonds 2021'!H183/'Verdeling Gemeentefonds 2021'!$BS183</f>
        <v>0</v>
      </c>
      <c r="H183" s="115">
        <f>'Verdeling Gemeentefonds 2021'!I183/'Verdeling Gemeentefonds 2021'!$BS183</f>
        <v>0</v>
      </c>
      <c r="I183" s="119">
        <f>'Verdeling Gemeentefonds 2021'!J183/'Verdeling Gemeentefonds 2021'!$BS183</f>
        <v>0</v>
      </c>
      <c r="J183" s="113">
        <f>'Verdeling Gemeentefonds 2021'!N183/'Verdeling Gemeentefonds 2021'!$BS183</f>
        <v>0.26648092635573983</v>
      </c>
      <c r="K183" s="115">
        <f>'Verdeling Gemeentefonds 2021'!S183/'Verdeling Gemeentefonds 2021'!$BS183</f>
        <v>9.1506821921438462E-3</v>
      </c>
      <c r="L183" s="119">
        <f>'Verdeling Gemeentefonds 2021'!T183/'Verdeling Gemeentefonds 2021'!$BS183</f>
        <v>0.27563160854788371</v>
      </c>
      <c r="M183" s="112">
        <f>'Verdeling Gemeentefonds 2021'!Z183/'Verdeling Gemeentefonds 2021'!$BS183</f>
        <v>0.38304242959322327</v>
      </c>
      <c r="N183" s="115">
        <f>'Verdeling Gemeentefonds 2021'!AE183/'Verdeling Gemeentefonds 2021'!$BS183</f>
        <v>7.7975444777553582E-2</v>
      </c>
      <c r="O183" s="117">
        <f>'Verdeling Gemeentefonds 2021'!AF183/'Verdeling Gemeentefonds 2021'!$BS183</f>
        <v>0.4610178743707769</v>
      </c>
      <c r="P183" s="122">
        <f>'Verdeling Gemeentefonds 2021'!AK183/'Verdeling Gemeentefonds 2021'!$BS183</f>
        <v>9.8634536832820103E-3</v>
      </c>
      <c r="Q183" s="125">
        <f>'Verdeling Gemeentefonds 2021'!AO183/'Verdeling Gemeentefonds 2021'!$BS183</f>
        <v>1.4474743968652868E-2</v>
      </c>
      <c r="R183" s="121">
        <f>'Verdeling Gemeentefonds 2021'!AR183/'Verdeling Gemeentefonds 2021'!$BS183</f>
        <v>4.0953330037348509E-2</v>
      </c>
      <c r="S183" s="121">
        <f>'Verdeling Gemeentefonds 2021'!AU183/'Verdeling Gemeentefonds 2021'!$BS183</f>
        <v>8.5768636096178144E-2</v>
      </c>
      <c r="T183" s="121">
        <f>'Verdeling Gemeentefonds 2021'!AX183/'Verdeling Gemeentefonds 2021'!$BS183</f>
        <v>8.8328746239105249E-2</v>
      </c>
      <c r="U183" s="121">
        <f>'Verdeling Gemeentefonds 2021'!BA183/'Verdeling Gemeentefonds 2021'!$BS183</f>
        <v>2.2108116390772221E-2</v>
      </c>
      <c r="V183" s="119">
        <f>'Verdeling Gemeentefonds 2021'!BB183/'Verdeling Gemeentefonds 2021'!$BS183</f>
        <v>0.25163357273205694</v>
      </c>
      <c r="W183" s="112">
        <f>'Verdeling Gemeentefonds 2021'!BI183/'Verdeling Gemeentefonds 2021'!$BS183</f>
        <v>-2.3338167333666912E-4</v>
      </c>
      <c r="X183" s="120">
        <f>'Verdeling Gemeentefonds 2021'!BF183/'Verdeling Gemeentefonds 2021'!$BS183</f>
        <v>0</v>
      </c>
      <c r="Y183" s="112">
        <f>'Verdeling Gemeentefonds 2021'!BL183/'Verdeling Gemeentefonds 2021'!$BS183</f>
        <v>0</v>
      </c>
      <c r="Z183" s="120">
        <f>'Verdeling Gemeentefonds 2021'!BR183/'Verdeling Gemeentefonds 2021'!$BS183</f>
        <v>2.0868103919353927E-3</v>
      </c>
      <c r="AA183" s="129">
        <f t="shared" si="2"/>
        <v>0.99999993805259835</v>
      </c>
    </row>
    <row r="184" spans="1:27" x14ac:dyDescent="0.25">
      <c r="A184" s="128" t="s">
        <v>521</v>
      </c>
      <c r="B184" s="13" t="s">
        <v>222</v>
      </c>
      <c r="C184" s="112">
        <f>'Verdeling Gemeentefonds 2021'!D184/'Verdeling Gemeentefonds 2021'!$BS184</f>
        <v>0</v>
      </c>
      <c r="D184" s="115">
        <f>'Verdeling Gemeentefonds 2021'!E184/'Verdeling Gemeentefonds 2021'!$BS184</f>
        <v>0</v>
      </c>
      <c r="E184" s="115">
        <f>'Verdeling Gemeentefonds 2021'!F184/'Verdeling Gemeentefonds 2021'!$BS184</f>
        <v>0</v>
      </c>
      <c r="F184" s="115">
        <f>'Verdeling Gemeentefonds 2021'!G184/'Verdeling Gemeentefonds 2021'!$BS184</f>
        <v>0</v>
      </c>
      <c r="G184" s="115">
        <f>'Verdeling Gemeentefonds 2021'!H184/'Verdeling Gemeentefonds 2021'!$BS184</f>
        <v>0</v>
      </c>
      <c r="H184" s="115">
        <f>'Verdeling Gemeentefonds 2021'!I184/'Verdeling Gemeentefonds 2021'!$BS184</f>
        <v>0</v>
      </c>
      <c r="I184" s="119">
        <f>'Verdeling Gemeentefonds 2021'!J184/'Verdeling Gemeentefonds 2021'!$BS184</f>
        <v>0</v>
      </c>
      <c r="J184" s="113">
        <f>'Verdeling Gemeentefonds 2021'!N184/'Verdeling Gemeentefonds 2021'!$BS184</f>
        <v>5.3307876358958652E-2</v>
      </c>
      <c r="K184" s="115">
        <f>'Verdeling Gemeentefonds 2021'!S184/'Verdeling Gemeentefonds 2021'!$BS184</f>
        <v>2.6229931659231692E-2</v>
      </c>
      <c r="L184" s="119">
        <f>'Verdeling Gemeentefonds 2021'!T184/'Verdeling Gemeentefonds 2021'!$BS184</f>
        <v>7.953780801819034E-2</v>
      </c>
      <c r="M184" s="112">
        <f>'Verdeling Gemeentefonds 2021'!Z184/'Verdeling Gemeentefonds 2021'!$BS184</f>
        <v>0.3311126252932472</v>
      </c>
      <c r="N184" s="115">
        <f>'Verdeling Gemeentefonds 2021'!AE184/'Verdeling Gemeentefonds 2021'!$BS184</f>
        <v>0.22423286691629279</v>
      </c>
      <c r="O184" s="117">
        <f>'Verdeling Gemeentefonds 2021'!AF184/'Verdeling Gemeentefonds 2021'!$BS184</f>
        <v>0.55534549220953999</v>
      </c>
      <c r="P184" s="122">
        <f>'Verdeling Gemeentefonds 2021'!AK184/'Verdeling Gemeentefonds 2021'!$BS184</f>
        <v>0.21345567109147259</v>
      </c>
      <c r="Q184" s="125">
        <f>'Verdeling Gemeentefonds 2021'!AO184/'Verdeling Gemeentefonds 2021'!$BS184</f>
        <v>1.3947904621800256E-2</v>
      </c>
      <c r="R184" s="121">
        <f>'Verdeling Gemeentefonds 2021'!AR184/'Verdeling Gemeentefonds 2021'!$BS184</f>
        <v>2.9431729946154762E-2</v>
      </c>
      <c r="S184" s="121">
        <f>'Verdeling Gemeentefonds 2021'!AU184/'Verdeling Gemeentefonds 2021'!$BS184</f>
        <v>5.1214864279510774E-2</v>
      </c>
      <c r="T184" s="121">
        <f>'Verdeling Gemeentefonds 2021'!AX184/'Verdeling Gemeentefonds 2021'!$BS184</f>
        <v>4.0235694208547668E-2</v>
      </c>
      <c r="U184" s="121">
        <f>'Verdeling Gemeentefonds 2021'!BA184/'Verdeling Gemeentefonds 2021'!$BS184</f>
        <v>1.4904534515400305E-2</v>
      </c>
      <c r="V184" s="119">
        <f>'Verdeling Gemeentefonds 2021'!BB184/'Verdeling Gemeentefonds 2021'!$BS184</f>
        <v>0.14973472757141376</v>
      </c>
      <c r="W184" s="112">
        <f>'Verdeling Gemeentefonds 2021'!BI184/'Verdeling Gemeentefonds 2021'!$BS184</f>
        <v>-1.6043487203496032E-4</v>
      </c>
      <c r="X184" s="120">
        <f>'Verdeling Gemeentefonds 2021'!BF184/'Verdeling Gemeentefonds 2021'!$BS184</f>
        <v>0</v>
      </c>
      <c r="Y184" s="112">
        <f>'Verdeling Gemeentefonds 2021'!BL184/'Verdeling Gemeentefonds 2021'!$BS184</f>
        <v>0</v>
      </c>
      <c r="Z184" s="120">
        <f>'Verdeling Gemeentefonds 2021'!BR184/'Verdeling Gemeentefonds 2021'!$BS184</f>
        <v>2.0868106770835829E-3</v>
      </c>
      <c r="AA184" s="129">
        <f t="shared" si="2"/>
        <v>1.0000000746956654</v>
      </c>
    </row>
    <row r="185" spans="1:27" x14ac:dyDescent="0.25">
      <c r="A185" s="128" t="s">
        <v>330</v>
      </c>
      <c r="B185" s="13" t="s">
        <v>31</v>
      </c>
      <c r="C185" s="112">
        <f>'Verdeling Gemeentefonds 2021'!D185/'Verdeling Gemeentefonds 2021'!$BS185</f>
        <v>0</v>
      </c>
      <c r="D185" s="115">
        <f>'Verdeling Gemeentefonds 2021'!E185/'Verdeling Gemeentefonds 2021'!$BS185</f>
        <v>0</v>
      </c>
      <c r="E185" s="115">
        <f>'Verdeling Gemeentefonds 2021'!F185/'Verdeling Gemeentefonds 2021'!$BS185</f>
        <v>0</v>
      </c>
      <c r="F185" s="115">
        <f>'Verdeling Gemeentefonds 2021'!G185/'Verdeling Gemeentefonds 2021'!$BS185</f>
        <v>0</v>
      </c>
      <c r="G185" s="115">
        <f>'Verdeling Gemeentefonds 2021'!H185/'Verdeling Gemeentefonds 2021'!$BS185</f>
        <v>0</v>
      </c>
      <c r="H185" s="115">
        <f>'Verdeling Gemeentefonds 2021'!I185/'Verdeling Gemeentefonds 2021'!$BS185</f>
        <v>0</v>
      </c>
      <c r="I185" s="119">
        <f>'Verdeling Gemeentefonds 2021'!J185/'Verdeling Gemeentefonds 2021'!$BS185</f>
        <v>0</v>
      </c>
      <c r="J185" s="113">
        <f>'Verdeling Gemeentefonds 2021'!N185/'Verdeling Gemeentefonds 2021'!$BS185</f>
        <v>7.9797472730018013E-2</v>
      </c>
      <c r="K185" s="115">
        <f>'Verdeling Gemeentefonds 2021'!S185/'Verdeling Gemeentefonds 2021'!$BS185</f>
        <v>0.12996414025158207</v>
      </c>
      <c r="L185" s="119">
        <f>'Verdeling Gemeentefonds 2021'!T185/'Verdeling Gemeentefonds 2021'!$BS185</f>
        <v>0.20976161298160007</v>
      </c>
      <c r="M185" s="112">
        <f>'Verdeling Gemeentefonds 2021'!Z185/'Verdeling Gemeentefonds 2021'!$BS185</f>
        <v>0.29690488196611325</v>
      </c>
      <c r="N185" s="115">
        <f>'Verdeling Gemeentefonds 2021'!AE185/'Verdeling Gemeentefonds 2021'!$BS185</f>
        <v>0.14179872533490534</v>
      </c>
      <c r="O185" s="117">
        <f>'Verdeling Gemeentefonds 2021'!AF185/'Verdeling Gemeentefonds 2021'!$BS185</f>
        <v>0.43870360730101859</v>
      </c>
      <c r="P185" s="122">
        <f>'Verdeling Gemeentefonds 2021'!AK185/'Verdeling Gemeentefonds 2021'!$BS185</f>
        <v>0.17339050589424265</v>
      </c>
      <c r="Q185" s="125">
        <f>'Verdeling Gemeentefonds 2021'!AO185/'Verdeling Gemeentefonds 2021'!$BS185</f>
        <v>1.4484579487788952E-2</v>
      </c>
      <c r="R185" s="121">
        <f>'Verdeling Gemeentefonds 2021'!AR185/'Verdeling Gemeentefonds 2021'!$BS185</f>
        <v>2.8194645460249957E-2</v>
      </c>
      <c r="S185" s="121">
        <f>'Verdeling Gemeentefonds 2021'!AU185/'Verdeling Gemeentefonds 2021'!$BS185</f>
        <v>4.6211555737523523E-2</v>
      </c>
      <c r="T185" s="121">
        <f>'Verdeling Gemeentefonds 2021'!AX185/'Verdeling Gemeentefonds 2021'!$BS185</f>
        <v>4.4996747607843564E-2</v>
      </c>
      <c r="U185" s="121">
        <f>'Verdeling Gemeentefonds 2021'!BA185/'Verdeling Gemeentefonds 2021'!$BS185</f>
        <v>4.2361616628293124E-2</v>
      </c>
      <c r="V185" s="119">
        <f>'Verdeling Gemeentefonds 2021'!BB185/'Verdeling Gemeentefonds 2021'!$BS185</f>
        <v>0.17624914492169913</v>
      </c>
      <c r="W185" s="112">
        <f>'Verdeling Gemeentefonds 2021'!BI185/'Verdeling Gemeentefonds 2021'!$BS185</f>
        <v>-1.9163830115409843E-4</v>
      </c>
      <c r="X185" s="120">
        <f>'Verdeling Gemeentefonds 2021'!BF185/'Verdeling Gemeentefonds 2021'!$BS185</f>
        <v>0</v>
      </c>
      <c r="Y185" s="112">
        <f>'Verdeling Gemeentefonds 2021'!BL185/'Verdeling Gemeentefonds 2021'!$BS185</f>
        <v>0</v>
      </c>
      <c r="Z185" s="120">
        <f>'Verdeling Gemeentefonds 2021'!BR185/'Verdeling Gemeentefonds 2021'!$BS185</f>
        <v>2.0868106117946598E-3</v>
      </c>
      <c r="AA185" s="129">
        <f t="shared" si="2"/>
        <v>1.0000000434092011</v>
      </c>
    </row>
    <row r="186" spans="1:27" x14ac:dyDescent="0.25">
      <c r="A186" s="128" t="s">
        <v>337</v>
      </c>
      <c r="B186" s="13" t="s">
        <v>38</v>
      </c>
      <c r="C186" s="112">
        <f>'Verdeling Gemeentefonds 2021'!D186/'Verdeling Gemeentefonds 2021'!$BS186</f>
        <v>0</v>
      </c>
      <c r="D186" s="115">
        <f>'Verdeling Gemeentefonds 2021'!E186/'Verdeling Gemeentefonds 2021'!$BS186</f>
        <v>0.44108798721195497</v>
      </c>
      <c r="E186" s="115">
        <f>'Verdeling Gemeentefonds 2021'!F186/'Verdeling Gemeentefonds 2021'!$BS186</f>
        <v>0</v>
      </c>
      <c r="F186" s="115">
        <f>'Verdeling Gemeentefonds 2021'!G186/'Verdeling Gemeentefonds 2021'!$BS186</f>
        <v>0</v>
      </c>
      <c r="G186" s="115">
        <f>'Verdeling Gemeentefonds 2021'!H186/'Verdeling Gemeentefonds 2021'!$BS186</f>
        <v>0</v>
      </c>
      <c r="H186" s="115">
        <f>'Verdeling Gemeentefonds 2021'!I186/'Verdeling Gemeentefonds 2021'!$BS186</f>
        <v>0</v>
      </c>
      <c r="I186" s="119">
        <f>'Verdeling Gemeentefonds 2021'!J186/'Verdeling Gemeentefonds 2021'!$BS186</f>
        <v>0.44108798721195497</v>
      </c>
      <c r="J186" s="113">
        <f>'Verdeling Gemeentefonds 2021'!N186/'Verdeling Gemeentefonds 2021'!$BS186</f>
        <v>4.8520008695169051E-2</v>
      </c>
      <c r="K186" s="115">
        <f>'Verdeling Gemeentefonds 2021'!S186/'Verdeling Gemeentefonds 2021'!$BS186</f>
        <v>5.9514751289708082E-2</v>
      </c>
      <c r="L186" s="119">
        <f>'Verdeling Gemeentefonds 2021'!T186/'Verdeling Gemeentefonds 2021'!$BS186</f>
        <v>0.10803475998487713</v>
      </c>
      <c r="M186" s="112">
        <f>'Verdeling Gemeentefonds 2021'!Z186/'Verdeling Gemeentefonds 2021'!$BS186</f>
        <v>0.1428630396322336</v>
      </c>
      <c r="N186" s="115">
        <f>'Verdeling Gemeentefonds 2021'!AE186/'Verdeling Gemeentefonds 2021'!$BS186</f>
        <v>8.694666536433758E-2</v>
      </c>
      <c r="O186" s="117">
        <f>'Verdeling Gemeentefonds 2021'!AF186/'Verdeling Gemeentefonds 2021'!$BS186</f>
        <v>0.22980970499657116</v>
      </c>
      <c r="P186" s="122">
        <f>'Verdeling Gemeentefonds 2021'!AK186/'Verdeling Gemeentefonds 2021'!$BS186</f>
        <v>1.4238284930370293E-2</v>
      </c>
      <c r="Q186" s="125">
        <f>'Verdeling Gemeentefonds 2021'!AO186/'Verdeling Gemeentefonds 2021'!$BS186</f>
        <v>1.0008877850346045E-2</v>
      </c>
      <c r="R186" s="121">
        <f>'Verdeling Gemeentefonds 2021'!AR186/'Verdeling Gemeentefonds 2021'!$BS186</f>
        <v>3.1016173826676718E-2</v>
      </c>
      <c r="S186" s="121">
        <f>'Verdeling Gemeentefonds 2021'!AU186/'Verdeling Gemeentefonds 2021'!$BS186</f>
        <v>4.8886175438884412E-2</v>
      </c>
      <c r="T186" s="121">
        <f>'Verdeling Gemeentefonds 2021'!AX186/'Verdeling Gemeentefonds 2021'!$BS186</f>
        <v>7.7205705918556522E-2</v>
      </c>
      <c r="U186" s="121">
        <f>'Verdeling Gemeentefonds 2021'!BA186/'Verdeling Gemeentefonds 2021'!$BS186</f>
        <v>3.7819657208905066E-2</v>
      </c>
      <c r="V186" s="119">
        <f>'Verdeling Gemeentefonds 2021'!BB186/'Verdeling Gemeentefonds 2021'!$BS186</f>
        <v>0.20493659024336874</v>
      </c>
      <c r="W186" s="112">
        <f>'Verdeling Gemeentefonds 2021'!BI186/'Verdeling Gemeentefonds 2021'!$BS186</f>
        <v>-1.9414774205754436E-4</v>
      </c>
      <c r="X186" s="120">
        <f>'Verdeling Gemeentefonds 2021'!BF186/'Verdeling Gemeentefonds 2021'!$BS186</f>
        <v>0</v>
      </c>
      <c r="Y186" s="112">
        <f>'Verdeling Gemeentefonds 2021'!BL186/'Verdeling Gemeentefonds 2021'!$BS186</f>
        <v>0</v>
      </c>
      <c r="Z186" s="120">
        <f>'Verdeling Gemeentefonds 2021'!BR186/'Verdeling Gemeentefonds 2021'!$BS186</f>
        <v>2.0868105006020612E-3</v>
      </c>
      <c r="AA186" s="129">
        <f t="shared" si="2"/>
        <v>0.99999999012568674</v>
      </c>
    </row>
    <row r="187" spans="1:27" x14ac:dyDescent="0.25">
      <c r="A187" s="128" t="s">
        <v>356</v>
      </c>
      <c r="B187" s="13" t="s">
        <v>57</v>
      </c>
      <c r="C187" s="112">
        <f>'Verdeling Gemeentefonds 2021'!D187/'Verdeling Gemeentefonds 2021'!$BS187</f>
        <v>0</v>
      </c>
      <c r="D187" s="115">
        <f>'Verdeling Gemeentefonds 2021'!E187/'Verdeling Gemeentefonds 2021'!$BS187</f>
        <v>0</v>
      </c>
      <c r="E187" s="115">
        <f>'Verdeling Gemeentefonds 2021'!F187/'Verdeling Gemeentefonds 2021'!$BS187</f>
        <v>0</v>
      </c>
      <c r="F187" s="115">
        <f>'Verdeling Gemeentefonds 2021'!G187/'Verdeling Gemeentefonds 2021'!$BS187</f>
        <v>0</v>
      </c>
      <c r="G187" s="115">
        <f>'Verdeling Gemeentefonds 2021'!H187/'Verdeling Gemeentefonds 2021'!$BS187</f>
        <v>0</v>
      </c>
      <c r="H187" s="115">
        <f>'Verdeling Gemeentefonds 2021'!I187/'Verdeling Gemeentefonds 2021'!$BS187</f>
        <v>0</v>
      </c>
      <c r="I187" s="119">
        <f>'Verdeling Gemeentefonds 2021'!J187/'Verdeling Gemeentefonds 2021'!$BS187</f>
        <v>0</v>
      </c>
      <c r="J187" s="113">
        <f>'Verdeling Gemeentefonds 2021'!N187/'Verdeling Gemeentefonds 2021'!$BS187</f>
        <v>4.8809347115368981E-2</v>
      </c>
      <c r="K187" s="115">
        <f>'Verdeling Gemeentefonds 2021'!S187/'Verdeling Gemeentefonds 2021'!$BS187</f>
        <v>5.506600968325363E-3</v>
      </c>
      <c r="L187" s="119">
        <f>'Verdeling Gemeentefonds 2021'!T187/'Verdeling Gemeentefonds 2021'!$BS187</f>
        <v>5.4315948083694339E-2</v>
      </c>
      <c r="M187" s="112">
        <f>'Verdeling Gemeentefonds 2021'!Z187/'Verdeling Gemeentefonds 2021'!$BS187</f>
        <v>0.37361720586153896</v>
      </c>
      <c r="N187" s="115">
        <f>'Verdeling Gemeentefonds 2021'!AE187/'Verdeling Gemeentefonds 2021'!$BS187</f>
        <v>0.16241092348260994</v>
      </c>
      <c r="O187" s="117">
        <f>'Verdeling Gemeentefonds 2021'!AF187/'Verdeling Gemeentefonds 2021'!$BS187</f>
        <v>0.53602812934414901</v>
      </c>
      <c r="P187" s="122">
        <f>'Verdeling Gemeentefonds 2021'!AK187/'Verdeling Gemeentefonds 2021'!$BS187</f>
        <v>0.20975551544390178</v>
      </c>
      <c r="Q187" s="125">
        <f>'Verdeling Gemeentefonds 2021'!AO187/'Verdeling Gemeentefonds 2021'!$BS187</f>
        <v>1.8393173504014638E-2</v>
      </c>
      <c r="R187" s="121">
        <f>'Verdeling Gemeentefonds 2021'!AR187/'Verdeling Gemeentefonds 2021'!$BS187</f>
        <v>3.2375412079705748E-2</v>
      </c>
      <c r="S187" s="121">
        <f>'Verdeling Gemeentefonds 2021'!AU187/'Verdeling Gemeentefonds 2021'!$BS187</f>
        <v>5.7454893912424823E-2</v>
      </c>
      <c r="T187" s="121">
        <f>'Verdeling Gemeentefonds 2021'!AX187/'Verdeling Gemeentefonds 2021'!$BS187</f>
        <v>5.5174690656490395E-2</v>
      </c>
      <c r="U187" s="121">
        <f>'Verdeling Gemeentefonds 2021'!BA187/'Verdeling Gemeentefonds 2021'!$BS187</f>
        <v>3.4597285799644877E-2</v>
      </c>
      <c r="V187" s="119">
        <f>'Verdeling Gemeentefonds 2021'!BB187/'Verdeling Gemeentefonds 2021'!$BS187</f>
        <v>0.19799545595228049</v>
      </c>
      <c r="W187" s="112">
        <f>'Verdeling Gemeentefonds 2021'!BI187/'Verdeling Gemeentefonds 2021'!$BS187</f>
        <v>-1.8206884368575152E-4</v>
      </c>
      <c r="X187" s="120">
        <f>'Verdeling Gemeentefonds 2021'!BF187/'Verdeling Gemeentefonds 2021'!$BS187</f>
        <v>0</v>
      </c>
      <c r="Y187" s="112">
        <f>'Verdeling Gemeentefonds 2021'!BL187/'Verdeling Gemeentefonds 2021'!$BS187</f>
        <v>0</v>
      </c>
      <c r="Z187" s="120">
        <f>'Verdeling Gemeentefonds 2021'!BR187/'Verdeling Gemeentefonds 2021'!$BS187</f>
        <v>2.086810083110081E-3</v>
      </c>
      <c r="AA187" s="129">
        <f t="shared" si="2"/>
        <v>0.99999979006344997</v>
      </c>
    </row>
    <row r="188" spans="1:27" x14ac:dyDescent="0.25">
      <c r="A188" s="128" t="s">
        <v>384</v>
      </c>
      <c r="B188" s="13" t="s">
        <v>85</v>
      </c>
      <c r="C188" s="112">
        <f>'Verdeling Gemeentefonds 2021'!D188/'Verdeling Gemeentefonds 2021'!$BS188</f>
        <v>0</v>
      </c>
      <c r="D188" s="115">
        <f>'Verdeling Gemeentefonds 2021'!E188/'Verdeling Gemeentefonds 2021'!$BS188</f>
        <v>0</v>
      </c>
      <c r="E188" s="115">
        <f>'Verdeling Gemeentefonds 2021'!F188/'Verdeling Gemeentefonds 2021'!$BS188</f>
        <v>0</v>
      </c>
      <c r="F188" s="115">
        <f>'Verdeling Gemeentefonds 2021'!G188/'Verdeling Gemeentefonds 2021'!$BS188</f>
        <v>0</v>
      </c>
      <c r="G188" s="115">
        <f>'Verdeling Gemeentefonds 2021'!H188/'Verdeling Gemeentefonds 2021'!$BS188</f>
        <v>0</v>
      </c>
      <c r="H188" s="115">
        <f>'Verdeling Gemeentefonds 2021'!I188/'Verdeling Gemeentefonds 2021'!$BS188</f>
        <v>0</v>
      </c>
      <c r="I188" s="119">
        <f>'Verdeling Gemeentefonds 2021'!J188/'Verdeling Gemeentefonds 2021'!$BS188</f>
        <v>0</v>
      </c>
      <c r="J188" s="113">
        <f>'Verdeling Gemeentefonds 2021'!N188/'Verdeling Gemeentefonds 2021'!$BS188</f>
        <v>7.4704490628682535E-2</v>
      </c>
      <c r="K188" s="115">
        <f>'Verdeling Gemeentefonds 2021'!S188/'Verdeling Gemeentefonds 2021'!$BS188</f>
        <v>4.0472961960212557E-2</v>
      </c>
      <c r="L188" s="119">
        <f>'Verdeling Gemeentefonds 2021'!T188/'Verdeling Gemeentefonds 2021'!$BS188</f>
        <v>0.11517745258889509</v>
      </c>
      <c r="M188" s="112">
        <f>'Verdeling Gemeentefonds 2021'!Z188/'Verdeling Gemeentefonds 2021'!$BS188</f>
        <v>0.34123178566487211</v>
      </c>
      <c r="N188" s="115">
        <f>'Verdeling Gemeentefonds 2021'!AE188/'Verdeling Gemeentefonds 2021'!$BS188</f>
        <v>0.26481218759013408</v>
      </c>
      <c r="O188" s="117">
        <f>'Verdeling Gemeentefonds 2021'!AF188/'Verdeling Gemeentefonds 2021'!$BS188</f>
        <v>0.60604397325500625</v>
      </c>
      <c r="P188" s="122">
        <f>'Verdeling Gemeentefonds 2021'!AK188/'Verdeling Gemeentefonds 2021'!$BS188</f>
        <v>0.13782001080324777</v>
      </c>
      <c r="Q188" s="125">
        <f>'Verdeling Gemeentefonds 2021'!AO188/'Verdeling Gemeentefonds 2021'!$BS188</f>
        <v>1.553531225898791E-2</v>
      </c>
      <c r="R188" s="121">
        <f>'Verdeling Gemeentefonds 2021'!AR188/'Verdeling Gemeentefonds 2021'!$BS188</f>
        <v>1.0100103928935641E-2</v>
      </c>
      <c r="S188" s="121">
        <f>'Verdeling Gemeentefonds 2021'!AU188/'Verdeling Gemeentefonds 2021'!$BS188</f>
        <v>6.3279997139758251E-2</v>
      </c>
      <c r="T188" s="121">
        <f>'Verdeling Gemeentefonds 2021'!AX188/'Verdeling Gemeentefonds 2021'!$BS188</f>
        <v>2.3790530477872773E-2</v>
      </c>
      <c r="U188" s="121">
        <f>'Verdeling Gemeentefonds 2021'!BA188/'Verdeling Gemeentefonds 2021'!$BS188</f>
        <v>2.6267778411388488E-2</v>
      </c>
      <c r="V188" s="119">
        <f>'Verdeling Gemeentefonds 2021'!BB188/'Verdeling Gemeentefonds 2021'!$BS188</f>
        <v>0.13897372221694307</v>
      </c>
      <c r="W188" s="112">
        <f>'Verdeling Gemeentefonds 2021'!BI188/'Verdeling Gemeentefonds 2021'!$BS188</f>
        <v>-1.0204722268023216E-4</v>
      </c>
      <c r="X188" s="120">
        <f>'Verdeling Gemeentefonds 2021'!BF188/'Verdeling Gemeentefonds 2021'!$BS188</f>
        <v>0</v>
      </c>
      <c r="Y188" s="112">
        <f>'Verdeling Gemeentefonds 2021'!BL188/'Verdeling Gemeentefonds 2021'!$BS188</f>
        <v>0</v>
      </c>
      <c r="Z188" s="120">
        <f>'Verdeling Gemeentefonds 2021'!BR188/'Verdeling Gemeentefonds 2021'!$BS188</f>
        <v>2.0868103584363445E-3</v>
      </c>
      <c r="AA188" s="129">
        <f t="shared" si="2"/>
        <v>0.99999992199984833</v>
      </c>
    </row>
    <row r="189" spans="1:27" x14ac:dyDescent="0.25">
      <c r="A189" s="128" t="s">
        <v>530</v>
      </c>
      <c r="B189" s="13" t="s">
        <v>233</v>
      </c>
      <c r="C189" s="112">
        <f>'Verdeling Gemeentefonds 2021'!D189/'Verdeling Gemeentefonds 2021'!$BS189</f>
        <v>0</v>
      </c>
      <c r="D189" s="115">
        <f>'Verdeling Gemeentefonds 2021'!E189/'Verdeling Gemeentefonds 2021'!$BS189</f>
        <v>0</v>
      </c>
      <c r="E189" s="115">
        <f>'Verdeling Gemeentefonds 2021'!F189/'Verdeling Gemeentefonds 2021'!$BS189</f>
        <v>0</v>
      </c>
      <c r="F189" s="115">
        <f>'Verdeling Gemeentefonds 2021'!G189/'Verdeling Gemeentefonds 2021'!$BS189</f>
        <v>0</v>
      </c>
      <c r="G189" s="115">
        <f>'Verdeling Gemeentefonds 2021'!H189/'Verdeling Gemeentefonds 2021'!$BS189</f>
        <v>0</v>
      </c>
      <c r="H189" s="115">
        <f>'Verdeling Gemeentefonds 2021'!I189/'Verdeling Gemeentefonds 2021'!$BS189</f>
        <v>0</v>
      </c>
      <c r="I189" s="119">
        <f>'Verdeling Gemeentefonds 2021'!J189/'Verdeling Gemeentefonds 2021'!$BS189</f>
        <v>0</v>
      </c>
      <c r="J189" s="113">
        <f>'Verdeling Gemeentefonds 2021'!N189/'Verdeling Gemeentefonds 2021'!$BS189</f>
        <v>0.10036429652473407</v>
      </c>
      <c r="K189" s="115">
        <f>'Verdeling Gemeentefonds 2021'!S189/'Verdeling Gemeentefonds 2021'!$BS189</f>
        <v>0.13720585340004013</v>
      </c>
      <c r="L189" s="119">
        <f>'Verdeling Gemeentefonds 2021'!T189/'Verdeling Gemeentefonds 2021'!$BS189</f>
        <v>0.23757014992477421</v>
      </c>
      <c r="M189" s="112">
        <f>'Verdeling Gemeentefonds 2021'!Z189/'Verdeling Gemeentefonds 2021'!$BS189</f>
        <v>0.28588207351624101</v>
      </c>
      <c r="N189" s="115">
        <f>'Verdeling Gemeentefonds 2021'!AE189/'Verdeling Gemeentefonds 2021'!$BS189</f>
        <v>0.24178742436003264</v>
      </c>
      <c r="O189" s="117">
        <f>'Verdeling Gemeentefonds 2021'!AF189/'Verdeling Gemeentefonds 2021'!$BS189</f>
        <v>0.52766949787627371</v>
      </c>
      <c r="P189" s="122">
        <f>'Verdeling Gemeentefonds 2021'!AK189/'Verdeling Gemeentefonds 2021'!$BS189</f>
        <v>5.3340436668307178E-2</v>
      </c>
      <c r="Q189" s="125">
        <f>'Verdeling Gemeentefonds 2021'!AO189/'Verdeling Gemeentefonds 2021'!$BS189</f>
        <v>1.2142169733044387E-2</v>
      </c>
      <c r="R189" s="121">
        <f>'Verdeling Gemeentefonds 2021'!AR189/'Verdeling Gemeentefonds 2021'!$BS189</f>
        <v>3.0442698442408864E-2</v>
      </c>
      <c r="S189" s="121">
        <f>'Verdeling Gemeentefonds 2021'!AU189/'Verdeling Gemeentefonds 2021'!$BS189</f>
        <v>3.4739528649854266E-2</v>
      </c>
      <c r="T189" s="121">
        <f>'Verdeling Gemeentefonds 2021'!AX189/'Verdeling Gemeentefonds 2021'!$BS189</f>
        <v>4.3458775439109698E-2</v>
      </c>
      <c r="U189" s="121">
        <f>'Verdeling Gemeentefonds 2021'!BA189/'Verdeling Gemeentefonds 2021'!$BS189</f>
        <v>5.8727704736759277E-2</v>
      </c>
      <c r="V189" s="119">
        <f>'Verdeling Gemeentefonds 2021'!BB189/'Verdeling Gemeentefonds 2021'!$BS189</f>
        <v>0.17951087700117649</v>
      </c>
      <c r="W189" s="112">
        <f>'Verdeling Gemeentefonds 2021'!BI189/'Verdeling Gemeentefonds 2021'!$BS189</f>
        <v>-1.7763132283199078E-4</v>
      </c>
      <c r="X189" s="120">
        <f>'Verdeling Gemeentefonds 2021'!BF189/'Verdeling Gemeentefonds 2021'!$BS189</f>
        <v>0</v>
      </c>
      <c r="Y189" s="112">
        <f>'Verdeling Gemeentefonds 2021'!BL189/'Verdeling Gemeentefonds 2021'!$BS189</f>
        <v>0</v>
      </c>
      <c r="Z189" s="120">
        <f>'Verdeling Gemeentefonds 2021'!BR189/'Verdeling Gemeentefonds 2021'!$BS189</f>
        <v>2.0868108153711015E-3</v>
      </c>
      <c r="AA189" s="129">
        <f t="shared" si="2"/>
        <v>1.0000001409630708</v>
      </c>
    </row>
    <row r="190" spans="1:27" x14ac:dyDescent="0.25">
      <c r="A190" s="128" t="s">
        <v>464</v>
      </c>
      <c r="B190" s="13" t="s">
        <v>165</v>
      </c>
      <c r="C190" s="112">
        <f>'Verdeling Gemeentefonds 2021'!D190/'Verdeling Gemeentefonds 2021'!$BS190</f>
        <v>0</v>
      </c>
      <c r="D190" s="115">
        <f>'Verdeling Gemeentefonds 2021'!E190/'Verdeling Gemeentefonds 2021'!$BS190</f>
        <v>0</v>
      </c>
      <c r="E190" s="115">
        <f>'Verdeling Gemeentefonds 2021'!F190/'Verdeling Gemeentefonds 2021'!$BS190</f>
        <v>0</v>
      </c>
      <c r="F190" s="115">
        <f>'Verdeling Gemeentefonds 2021'!G190/'Verdeling Gemeentefonds 2021'!$BS190</f>
        <v>0</v>
      </c>
      <c r="G190" s="115">
        <f>'Verdeling Gemeentefonds 2021'!H190/'Verdeling Gemeentefonds 2021'!$BS190</f>
        <v>0</v>
      </c>
      <c r="H190" s="115">
        <f>'Verdeling Gemeentefonds 2021'!I190/'Verdeling Gemeentefonds 2021'!$BS190</f>
        <v>0</v>
      </c>
      <c r="I190" s="119">
        <f>'Verdeling Gemeentefonds 2021'!J190/'Verdeling Gemeentefonds 2021'!$BS190</f>
        <v>0</v>
      </c>
      <c r="J190" s="113">
        <f>'Verdeling Gemeentefonds 2021'!N190/'Verdeling Gemeentefonds 2021'!$BS190</f>
        <v>5.0205846308512915E-2</v>
      </c>
      <c r="K190" s="115">
        <f>'Verdeling Gemeentefonds 2021'!S190/'Verdeling Gemeentefonds 2021'!$BS190</f>
        <v>4.0924901658319246E-2</v>
      </c>
      <c r="L190" s="119">
        <f>'Verdeling Gemeentefonds 2021'!T190/'Verdeling Gemeentefonds 2021'!$BS190</f>
        <v>9.1130747966832154E-2</v>
      </c>
      <c r="M190" s="112">
        <f>'Verdeling Gemeentefonds 2021'!Z190/'Verdeling Gemeentefonds 2021'!$BS190</f>
        <v>0.37803107899386207</v>
      </c>
      <c r="N190" s="115">
        <f>'Verdeling Gemeentefonds 2021'!AE190/'Verdeling Gemeentefonds 2021'!$BS190</f>
        <v>0.2124014304738073</v>
      </c>
      <c r="O190" s="117">
        <f>'Verdeling Gemeentefonds 2021'!AF190/'Verdeling Gemeentefonds 2021'!$BS190</f>
        <v>0.59043250946766934</v>
      </c>
      <c r="P190" s="122">
        <f>'Verdeling Gemeentefonds 2021'!AK190/'Verdeling Gemeentefonds 2021'!$BS190</f>
        <v>3.1236995983189519E-2</v>
      </c>
      <c r="Q190" s="125">
        <f>'Verdeling Gemeentefonds 2021'!AO190/'Verdeling Gemeentefonds 2021'!$BS190</f>
        <v>2.1321884942574355E-2</v>
      </c>
      <c r="R190" s="121">
        <f>'Verdeling Gemeentefonds 2021'!AR190/'Verdeling Gemeentefonds 2021'!$BS190</f>
        <v>6.922217753640722E-2</v>
      </c>
      <c r="S190" s="121">
        <f>'Verdeling Gemeentefonds 2021'!AU190/'Verdeling Gemeentefonds 2021'!$BS190</f>
        <v>7.2458862559114073E-2</v>
      </c>
      <c r="T190" s="121">
        <f>'Verdeling Gemeentefonds 2021'!AX190/'Verdeling Gemeentefonds 2021'!$BS190</f>
        <v>6.0654242227401976E-2</v>
      </c>
      <c r="U190" s="121">
        <f>'Verdeling Gemeentefonds 2021'!BA190/'Verdeling Gemeentefonds 2021'!$BS190</f>
        <v>6.1579377009722859E-2</v>
      </c>
      <c r="V190" s="119">
        <f>'Verdeling Gemeentefonds 2021'!BB190/'Verdeling Gemeentefonds 2021'!$BS190</f>
        <v>0.28523654427522049</v>
      </c>
      <c r="W190" s="112">
        <f>'Verdeling Gemeentefonds 2021'!BI190/'Verdeling Gemeentefonds 2021'!$BS190</f>
        <v>-1.2364943859759854E-4</v>
      </c>
      <c r="X190" s="120">
        <f>'Verdeling Gemeentefonds 2021'!BF190/'Verdeling Gemeentefonds 2021'!$BS190</f>
        <v>0</v>
      </c>
      <c r="Y190" s="112">
        <f>'Verdeling Gemeentefonds 2021'!BL190/'Verdeling Gemeentefonds 2021'!$BS190</f>
        <v>0</v>
      </c>
      <c r="Z190" s="120">
        <f>'Verdeling Gemeentefonds 2021'!BR190/'Verdeling Gemeentefonds 2021'!$BS190</f>
        <v>2.0868104350003089E-3</v>
      </c>
      <c r="AA190" s="129">
        <f t="shared" si="2"/>
        <v>0.99999995868931424</v>
      </c>
    </row>
    <row r="191" spans="1:27" x14ac:dyDescent="0.25">
      <c r="A191" s="128" t="s">
        <v>385</v>
      </c>
      <c r="B191" s="13" t="s">
        <v>86</v>
      </c>
      <c r="C191" s="112">
        <f>'Verdeling Gemeentefonds 2021'!D191/'Verdeling Gemeentefonds 2021'!$BS191</f>
        <v>0</v>
      </c>
      <c r="D191" s="115">
        <f>'Verdeling Gemeentefonds 2021'!E191/'Verdeling Gemeentefonds 2021'!$BS191</f>
        <v>0</v>
      </c>
      <c r="E191" s="115">
        <f>'Verdeling Gemeentefonds 2021'!F191/'Verdeling Gemeentefonds 2021'!$BS191</f>
        <v>0</v>
      </c>
      <c r="F191" s="115">
        <f>'Verdeling Gemeentefonds 2021'!G191/'Verdeling Gemeentefonds 2021'!$BS191</f>
        <v>0</v>
      </c>
      <c r="G191" s="115">
        <f>'Verdeling Gemeentefonds 2021'!H191/'Verdeling Gemeentefonds 2021'!$BS191</f>
        <v>0</v>
      </c>
      <c r="H191" s="115">
        <f>'Verdeling Gemeentefonds 2021'!I191/'Verdeling Gemeentefonds 2021'!$BS191</f>
        <v>0</v>
      </c>
      <c r="I191" s="119">
        <f>'Verdeling Gemeentefonds 2021'!J191/'Verdeling Gemeentefonds 2021'!$BS191</f>
        <v>0</v>
      </c>
      <c r="J191" s="113">
        <f>'Verdeling Gemeentefonds 2021'!N191/'Verdeling Gemeentefonds 2021'!$BS191</f>
        <v>4.8694226258973239E-2</v>
      </c>
      <c r="K191" s="115">
        <f>'Verdeling Gemeentefonds 2021'!S191/'Verdeling Gemeentefonds 2021'!$BS191</f>
        <v>7.1816964005402606E-2</v>
      </c>
      <c r="L191" s="119">
        <f>'Verdeling Gemeentefonds 2021'!T191/'Verdeling Gemeentefonds 2021'!$BS191</f>
        <v>0.12051119026437583</v>
      </c>
      <c r="M191" s="112">
        <f>'Verdeling Gemeentefonds 2021'!Z191/'Verdeling Gemeentefonds 2021'!$BS191</f>
        <v>0.30802811931883661</v>
      </c>
      <c r="N191" s="115">
        <f>'Verdeling Gemeentefonds 2021'!AE191/'Verdeling Gemeentefonds 2021'!$BS191</f>
        <v>0.24517427710361056</v>
      </c>
      <c r="O191" s="117">
        <f>'Verdeling Gemeentefonds 2021'!AF191/'Verdeling Gemeentefonds 2021'!$BS191</f>
        <v>0.55320239642244717</v>
      </c>
      <c r="P191" s="122">
        <f>'Verdeling Gemeentefonds 2021'!AK191/'Verdeling Gemeentefonds 2021'!$BS191</f>
        <v>0.13534084818707767</v>
      </c>
      <c r="Q191" s="125">
        <f>'Verdeling Gemeentefonds 2021'!AO191/'Verdeling Gemeentefonds 2021'!$BS191</f>
        <v>1.5005215481916818E-2</v>
      </c>
      <c r="R191" s="121">
        <f>'Verdeling Gemeentefonds 2021'!AR191/'Verdeling Gemeentefonds 2021'!$BS191</f>
        <v>2.2607320939275061E-2</v>
      </c>
      <c r="S191" s="121">
        <f>'Verdeling Gemeentefonds 2021'!AU191/'Verdeling Gemeentefonds 2021'!$BS191</f>
        <v>4.1356850347010837E-2</v>
      </c>
      <c r="T191" s="121">
        <f>'Verdeling Gemeentefonds 2021'!AX191/'Verdeling Gemeentefonds 2021'!$BS191</f>
        <v>9.0680114785355273E-2</v>
      </c>
      <c r="U191" s="121">
        <f>'Verdeling Gemeentefonds 2021'!BA191/'Verdeling Gemeentefonds 2021'!$BS191</f>
        <v>1.9383244031735129E-2</v>
      </c>
      <c r="V191" s="119">
        <f>'Verdeling Gemeentefonds 2021'!BB191/'Verdeling Gemeentefonds 2021'!$BS191</f>
        <v>0.18903274558529312</v>
      </c>
      <c r="W191" s="112">
        <f>'Verdeling Gemeentefonds 2021'!BI191/'Verdeling Gemeentefonds 2021'!$BS191</f>
        <v>-1.7385957243535354E-4</v>
      </c>
      <c r="X191" s="120">
        <f>'Verdeling Gemeentefonds 2021'!BF191/'Verdeling Gemeentefonds 2021'!$BS191</f>
        <v>0</v>
      </c>
      <c r="Y191" s="112">
        <f>'Verdeling Gemeentefonds 2021'!BL191/'Verdeling Gemeentefonds 2021'!$BS191</f>
        <v>0</v>
      </c>
      <c r="Z191" s="120">
        <f>'Verdeling Gemeentefonds 2021'!BR191/'Verdeling Gemeentefonds 2021'!$BS191</f>
        <v>2.0868107960048585E-3</v>
      </c>
      <c r="AA191" s="129">
        <f t="shared" si="2"/>
        <v>1.0000001316827634</v>
      </c>
    </row>
    <row r="192" spans="1:27" x14ac:dyDescent="0.25">
      <c r="A192" s="128" t="s">
        <v>531</v>
      </c>
      <c r="B192" s="13" t="s">
        <v>234</v>
      </c>
      <c r="C192" s="112">
        <f>'Verdeling Gemeentefonds 2021'!D192/'Verdeling Gemeentefonds 2021'!$BS192</f>
        <v>0</v>
      </c>
      <c r="D192" s="115">
        <f>'Verdeling Gemeentefonds 2021'!E192/'Verdeling Gemeentefonds 2021'!$BS192</f>
        <v>0</v>
      </c>
      <c r="E192" s="115">
        <f>'Verdeling Gemeentefonds 2021'!F192/'Verdeling Gemeentefonds 2021'!$BS192</f>
        <v>0</v>
      </c>
      <c r="F192" s="115">
        <f>'Verdeling Gemeentefonds 2021'!G192/'Verdeling Gemeentefonds 2021'!$BS192</f>
        <v>0</v>
      </c>
      <c r="G192" s="115">
        <f>'Verdeling Gemeentefonds 2021'!H192/'Verdeling Gemeentefonds 2021'!$BS192</f>
        <v>0</v>
      </c>
      <c r="H192" s="115">
        <f>'Verdeling Gemeentefonds 2021'!I192/'Verdeling Gemeentefonds 2021'!$BS192</f>
        <v>0</v>
      </c>
      <c r="I192" s="119">
        <f>'Verdeling Gemeentefonds 2021'!J192/'Verdeling Gemeentefonds 2021'!$BS192</f>
        <v>0</v>
      </c>
      <c r="J192" s="113">
        <f>'Verdeling Gemeentefonds 2021'!N192/'Verdeling Gemeentefonds 2021'!$BS192</f>
        <v>9.1559942939960087E-2</v>
      </c>
      <c r="K192" s="115">
        <f>'Verdeling Gemeentefonds 2021'!S192/'Verdeling Gemeentefonds 2021'!$BS192</f>
        <v>8.5049227267737879E-2</v>
      </c>
      <c r="L192" s="119">
        <f>'Verdeling Gemeentefonds 2021'!T192/'Verdeling Gemeentefonds 2021'!$BS192</f>
        <v>0.17660917020769795</v>
      </c>
      <c r="M192" s="112">
        <f>'Verdeling Gemeentefonds 2021'!Z192/'Verdeling Gemeentefonds 2021'!$BS192</f>
        <v>0.30268014985356251</v>
      </c>
      <c r="N192" s="115">
        <f>'Verdeling Gemeentefonds 2021'!AE192/'Verdeling Gemeentefonds 2021'!$BS192</f>
        <v>0.27227264129208567</v>
      </c>
      <c r="O192" s="117">
        <f>'Verdeling Gemeentefonds 2021'!AF192/'Verdeling Gemeentefonds 2021'!$BS192</f>
        <v>0.57495279114564823</v>
      </c>
      <c r="P192" s="122">
        <f>'Verdeling Gemeentefonds 2021'!AK192/'Verdeling Gemeentefonds 2021'!$BS192</f>
        <v>8.7277617176393832E-2</v>
      </c>
      <c r="Q192" s="125">
        <f>'Verdeling Gemeentefonds 2021'!AO192/'Verdeling Gemeentefonds 2021'!$BS192</f>
        <v>1.373709132512268E-2</v>
      </c>
      <c r="R192" s="121">
        <f>'Verdeling Gemeentefonds 2021'!AR192/'Verdeling Gemeentefonds 2021'!$BS192</f>
        <v>2.2757729411423115E-2</v>
      </c>
      <c r="S192" s="121">
        <f>'Verdeling Gemeentefonds 2021'!AU192/'Verdeling Gemeentefonds 2021'!$BS192</f>
        <v>3.7774350242817299E-2</v>
      </c>
      <c r="T192" s="121">
        <f>'Verdeling Gemeentefonds 2021'!AX192/'Verdeling Gemeentefonds 2021'!$BS192</f>
        <v>5.5773505350143568E-2</v>
      </c>
      <c r="U192" s="121">
        <f>'Verdeling Gemeentefonds 2021'!BA192/'Verdeling Gemeentefonds 2021'!$BS192</f>
        <v>2.9169757182807069E-2</v>
      </c>
      <c r="V192" s="119">
        <f>'Verdeling Gemeentefonds 2021'!BB192/'Verdeling Gemeentefonds 2021'!$BS192</f>
        <v>0.15921243351231373</v>
      </c>
      <c r="W192" s="112">
        <f>'Verdeling Gemeentefonds 2021'!BI192/'Verdeling Gemeentefonds 2021'!$BS192</f>
        <v>-1.3887154958496859E-4</v>
      </c>
      <c r="X192" s="120">
        <f>'Verdeling Gemeentefonds 2021'!BF192/'Verdeling Gemeentefonds 2021'!$BS192</f>
        <v>0</v>
      </c>
      <c r="Y192" s="112">
        <f>'Verdeling Gemeentefonds 2021'!BL192/'Verdeling Gemeentefonds 2021'!$BS192</f>
        <v>0</v>
      </c>
      <c r="Z192" s="120">
        <f>'Verdeling Gemeentefonds 2021'!BR192/'Verdeling Gemeentefonds 2021'!$BS192</f>
        <v>2.0868104187689363E-3</v>
      </c>
      <c r="AA192" s="129">
        <f t="shared" si="2"/>
        <v>0.99999995091123772</v>
      </c>
    </row>
    <row r="193" spans="1:27" x14ac:dyDescent="0.25">
      <c r="A193" s="128" t="s">
        <v>357</v>
      </c>
      <c r="B193" s="13" t="s">
        <v>58</v>
      </c>
      <c r="C193" s="112">
        <f>'Verdeling Gemeentefonds 2021'!D193/'Verdeling Gemeentefonds 2021'!$BS193</f>
        <v>0</v>
      </c>
      <c r="D193" s="115">
        <f>'Verdeling Gemeentefonds 2021'!E193/'Verdeling Gemeentefonds 2021'!$BS193</f>
        <v>0</v>
      </c>
      <c r="E193" s="115">
        <f>'Verdeling Gemeentefonds 2021'!F193/'Verdeling Gemeentefonds 2021'!$BS193</f>
        <v>0</v>
      </c>
      <c r="F193" s="115">
        <f>'Verdeling Gemeentefonds 2021'!G193/'Verdeling Gemeentefonds 2021'!$BS193</f>
        <v>0</v>
      </c>
      <c r="G193" s="115">
        <f>'Verdeling Gemeentefonds 2021'!H193/'Verdeling Gemeentefonds 2021'!$BS193</f>
        <v>0</v>
      </c>
      <c r="H193" s="115">
        <f>'Verdeling Gemeentefonds 2021'!I193/'Verdeling Gemeentefonds 2021'!$BS193</f>
        <v>0</v>
      </c>
      <c r="I193" s="119">
        <f>'Verdeling Gemeentefonds 2021'!J193/'Verdeling Gemeentefonds 2021'!$BS193</f>
        <v>0</v>
      </c>
      <c r="J193" s="113">
        <f>'Verdeling Gemeentefonds 2021'!N193/'Verdeling Gemeentefonds 2021'!$BS193</f>
        <v>6.9878001841962079E-2</v>
      </c>
      <c r="K193" s="115">
        <f>'Verdeling Gemeentefonds 2021'!S193/'Verdeling Gemeentefonds 2021'!$BS193</f>
        <v>1.72415195912742E-2</v>
      </c>
      <c r="L193" s="119">
        <f>'Verdeling Gemeentefonds 2021'!T193/'Verdeling Gemeentefonds 2021'!$BS193</f>
        <v>8.7119521433236272E-2</v>
      </c>
      <c r="M193" s="112">
        <f>'Verdeling Gemeentefonds 2021'!Z193/'Verdeling Gemeentefonds 2021'!$BS193</f>
        <v>0.32072841678972036</v>
      </c>
      <c r="N193" s="115">
        <f>'Verdeling Gemeentefonds 2021'!AE193/'Verdeling Gemeentefonds 2021'!$BS193</f>
        <v>0.18095194393828135</v>
      </c>
      <c r="O193" s="117">
        <f>'Verdeling Gemeentefonds 2021'!AF193/'Verdeling Gemeentefonds 2021'!$BS193</f>
        <v>0.50168036072800171</v>
      </c>
      <c r="P193" s="122">
        <f>'Verdeling Gemeentefonds 2021'!AK193/'Verdeling Gemeentefonds 2021'!$BS193</f>
        <v>0.27225715793259686</v>
      </c>
      <c r="Q193" s="125">
        <f>'Verdeling Gemeentefonds 2021'!AO193/'Verdeling Gemeentefonds 2021'!$BS193</f>
        <v>1.3606574316486191E-2</v>
      </c>
      <c r="R193" s="121">
        <f>'Verdeling Gemeentefonds 2021'!AR193/'Verdeling Gemeentefonds 2021'!$BS193</f>
        <v>2.6046713312015825E-2</v>
      </c>
      <c r="S193" s="121">
        <f>'Verdeling Gemeentefonds 2021'!AU193/'Verdeling Gemeentefonds 2021'!$BS193</f>
        <v>5.4167144331412106E-2</v>
      </c>
      <c r="T193" s="121">
        <f>'Verdeling Gemeentefonds 2021'!AX193/'Verdeling Gemeentefonds 2021'!$BS193</f>
        <v>3.4953760273425623E-2</v>
      </c>
      <c r="U193" s="121">
        <f>'Verdeling Gemeentefonds 2021'!BA193/'Verdeling Gemeentefonds 2021'!$BS193</f>
        <v>8.271162047340597E-3</v>
      </c>
      <c r="V193" s="119">
        <f>'Verdeling Gemeentefonds 2021'!BB193/'Verdeling Gemeentefonds 2021'!$BS193</f>
        <v>0.13704535428068035</v>
      </c>
      <c r="W193" s="112">
        <f>'Verdeling Gemeentefonds 2021'!BI193/'Verdeling Gemeentefonds 2021'!$BS193</f>
        <v>-1.8939183635453515E-4</v>
      </c>
      <c r="X193" s="120">
        <f>'Verdeling Gemeentefonds 2021'!BF193/'Verdeling Gemeentefonds 2021'!$BS193</f>
        <v>0</v>
      </c>
      <c r="Y193" s="112">
        <f>'Verdeling Gemeentefonds 2021'!BL193/'Verdeling Gemeentefonds 2021'!$BS193</f>
        <v>0</v>
      </c>
      <c r="Z193" s="120">
        <f>'Verdeling Gemeentefonds 2021'!BR193/'Verdeling Gemeentefonds 2021'!$BS193</f>
        <v>2.0868101302824182E-3</v>
      </c>
      <c r="AA193" s="129">
        <f t="shared" si="2"/>
        <v>0.99999981266844307</v>
      </c>
    </row>
    <row r="194" spans="1:27" x14ac:dyDescent="0.25">
      <c r="A194" s="128" t="s">
        <v>450</v>
      </c>
      <c r="B194" s="13" t="s">
        <v>151</v>
      </c>
      <c r="C194" s="112">
        <f>'Verdeling Gemeentefonds 2021'!D194/'Verdeling Gemeentefonds 2021'!$BS194</f>
        <v>0</v>
      </c>
      <c r="D194" s="115">
        <f>'Verdeling Gemeentefonds 2021'!E194/'Verdeling Gemeentefonds 2021'!$BS194</f>
        <v>0</v>
      </c>
      <c r="E194" s="115">
        <f>'Verdeling Gemeentefonds 2021'!F194/'Verdeling Gemeentefonds 2021'!$BS194</f>
        <v>0</v>
      </c>
      <c r="F194" s="115">
        <f>'Verdeling Gemeentefonds 2021'!G194/'Verdeling Gemeentefonds 2021'!$BS194</f>
        <v>0</v>
      </c>
      <c r="G194" s="115">
        <f>'Verdeling Gemeentefonds 2021'!H194/'Verdeling Gemeentefonds 2021'!$BS194</f>
        <v>0</v>
      </c>
      <c r="H194" s="115">
        <f>'Verdeling Gemeentefonds 2021'!I194/'Verdeling Gemeentefonds 2021'!$BS194</f>
        <v>0</v>
      </c>
      <c r="I194" s="119">
        <f>'Verdeling Gemeentefonds 2021'!J194/'Verdeling Gemeentefonds 2021'!$BS194</f>
        <v>0</v>
      </c>
      <c r="J194" s="113">
        <f>'Verdeling Gemeentefonds 2021'!N194/'Verdeling Gemeentefonds 2021'!$BS194</f>
        <v>1.137310375188565E-2</v>
      </c>
      <c r="K194" s="115">
        <f>'Verdeling Gemeentefonds 2021'!S194/'Verdeling Gemeentefonds 2021'!$BS194</f>
        <v>0</v>
      </c>
      <c r="L194" s="119">
        <f>'Verdeling Gemeentefonds 2021'!T194/'Verdeling Gemeentefonds 2021'!$BS194</f>
        <v>1.137310375188565E-2</v>
      </c>
      <c r="M194" s="112">
        <f>'Verdeling Gemeentefonds 2021'!Z194/'Verdeling Gemeentefonds 2021'!$BS194</f>
        <v>0.38377908964467555</v>
      </c>
      <c r="N194" s="115">
        <f>'Verdeling Gemeentefonds 2021'!AE194/'Verdeling Gemeentefonds 2021'!$BS194</f>
        <v>0.24766146428912847</v>
      </c>
      <c r="O194" s="117">
        <f>'Verdeling Gemeentefonds 2021'!AF194/'Verdeling Gemeentefonds 2021'!$BS194</f>
        <v>0.63144055393380394</v>
      </c>
      <c r="P194" s="122">
        <f>'Verdeling Gemeentefonds 2021'!AK194/'Verdeling Gemeentefonds 2021'!$BS194</f>
        <v>0.11915423825285762</v>
      </c>
      <c r="Q194" s="125">
        <f>'Verdeling Gemeentefonds 2021'!AO194/'Verdeling Gemeentefonds 2021'!$BS194</f>
        <v>1.6445652145190122E-2</v>
      </c>
      <c r="R194" s="121">
        <f>'Verdeling Gemeentefonds 2021'!AR194/'Verdeling Gemeentefonds 2021'!$BS194</f>
        <v>5.6377695767841796E-2</v>
      </c>
      <c r="S194" s="121">
        <f>'Verdeling Gemeentefonds 2021'!AU194/'Verdeling Gemeentefonds 2021'!$BS194</f>
        <v>7.4519440968648459E-2</v>
      </c>
      <c r="T194" s="121">
        <f>'Verdeling Gemeentefonds 2021'!AX194/'Verdeling Gemeentefonds 2021'!$BS194</f>
        <v>4.2510974477005831E-2</v>
      </c>
      <c r="U194" s="121">
        <f>'Verdeling Gemeentefonds 2021'!BA194/'Verdeling Gemeentefonds 2021'!$BS194</f>
        <v>4.632349087429237E-2</v>
      </c>
      <c r="V194" s="119">
        <f>'Verdeling Gemeentefonds 2021'!BB194/'Verdeling Gemeentefonds 2021'!$BS194</f>
        <v>0.23617725423297858</v>
      </c>
      <c r="W194" s="112">
        <f>'Verdeling Gemeentefonds 2021'!BI194/'Verdeling Gemeentefonds 2021'!$BS194</f>
        <v>-2.316215129599936E-4</v>
      </c>
      <c r="X194" s="120">
        <f>'Verdeling Gemeentefonds 2021'!BF194/'Verdeling Gemeentefonds 2021'!$BS194</f>
        <v>0</v>
      </c>
      <c r="Y194" s="112">
        <f>'Verdeling Gemeentefonds 2021'!BL194/'Verdeling Gemeentefonds 2021'!$BS194</f>
        <v>0</v>
      </c>
      <c r="Z194" s="120">
        <f>'Verdeling Gemeentefonds 2021'!BR194/'Verdeling Gemeentefonds 2021'!$BS194</f>
        <v>2.0868112304919437E-3</v>
      </c>
      <c r="AA194" s="129">
        <f t="shared" si="2"/>
        <v>1.0000003398890576</v>
      </c>
    </row>
    <row r="195" spans="1:27" x14ac:dyDescent="0.25">
      <c r="A195" s="128" t="s">
        <v>485</v>
      </c>
      <c r="B195" s="13" t="s">
        <v>186</v>
      </c>
      <c r="C195" s="112">
        <f>'Verdeling Gemeentefonds 2021'!D195/'Verdeling Gemeentefonds 2021'!$BS195</f>
        <v>0</v>
      </c>
      <c r="D195" s="115">
        <f>'Verdeling Gemeentefonds 2021'!E195/'Verdeling Gemeentefonds 2021'!$BS195</f>
        <v>0</v>
      </c>
      <c r="E195" s="115">
        <f>'Verdeling Gemeentefonds 2021'!F195/'Verdeling Gemeentefonds 2021'!$BS195</f>
        <v>0</v>
      </c>
      <c r="F195" s="115">
        <f>'Verdeling Gemeentefonds 2021'!G195/'Verdeling Gemeentefonds 2021'!$BS195</f>
        <v>0</v>
      </c>
      <c r="G195" s="115">
        <f>'Verdeling Gemeentefonds 2021'!H195/'Verdeling Gemeentefonds 2021'!$BS195</f>
        <v>0</v>
      </c>
      <c r="H195" s="115">
        <f>'Verdeling Gemeentefonds 2021'!I195/'Verdeling Gemeentefonds 2021'!$BS195</f>
        <v>0</v>
      </c>
      <c r="I195" s="119">
        <f>'Verdeling Gemeentefonds 2021'!J195/'Verdeling Gemeentefonds 2021'!$BS195</f>
        <v>0</v>
      </c>
      <c r="J195" s="113">
        <f>'Verdeling Gemeentefonds 2021'!N195/'Verdeling Gemeentefonds 2021'!$BS195</f>
        <v>6.0156752199580416E-2</v>
      </c>
      <c r="K195" s="115">
        <f>'Verdeling Gemeentefonds 2021'!S195/'Verdeling Gemeentefonds 2021'!$BS195</f>
        <v>1.0913159407249693E-2</v>
      </c>
      <c r="L195" s="119">
        <f>'Verdeling Gemeentefonds 2021'!T195/'Verdeling Gemeentefonds 2021'!$BS195</f>
        <v>7.10699116068301E-2</v>
      </c>
      <c r="M195" s="112">
        <f>'Verdeling Gemeentefonds 2021'!Z195/'Verdeling Gemeentefonds 2021'!$BS195</f>
        <v>0.39008751322627966</v>
      </c>
      <c r="N195" s="115">
        <f>'Verdeling Gemeentefonds 2021'!AE195/'Verdeling Gemeentefonds 2021'!$BS195</f>
        <v>0.22647875322895267</v>
      </c>
      <c r="O195" s="117">
        <f>'Verdeling Gemeentefonds 2021'!AF195/'Verdeling Gemeentefonds 2021'!$BS195</f>
        <v>0.61656626645523238</v>
      </c>
      <c r="P195" s="122">
        <f>'Verdeling Gemeentefonds 2021'!AK195/'Verdeling Gemeentefonds 2021'!$BS195</f>
        <v>0.13820976727775863</v>
      </c>
      <c r="Q195" s="125">
        <f>'Verdeling Gemeentefonds 2021'!AO195/'Verdeling Gemeentefonds 2021'!$BS195</f>
        <v>1.8046194137867906E-2</v>
      </c>
      <c r="R195" s="121">
        <f>'Verdeling Gemeentefonds 2021'!AR195/'Verdeling Gemeentefonds 2021'!$BS195</f>
        <v>1.9335567862591052E-2</v>
      </c>
      <c r="S195" s="121">
        <f>'Verdeling Gemeentefonds 2021'!AU195/'Verdeling Gemeentefonds 2021'!$BS195</f>
        <v>5.7951741787904708E-2</v>
      </c>
      <c r="T195" s="121">
        <f>'Verdeling Gemeentefonds 2021'!AX195/'Verdeling Gemeentefonds 2021'!$BS195</f>
        <v>2.5782839848496615E-2</v>
      </c>
      <c r="U195" s="121">
        <f>'Verdeling Gemeentefonds 2021'!BA195/'Verdeling Gemeentefonds 2021'!$BS195</f>
        <v>5.1115754202811788E-2</v>
      </c>
      <c r="V195" s="119">
        <f>'Verdeling Gemeentefonds 2021'!BB195/'Verdeling Gemeentefonds 2021'!$BS195</f>
        <v>0.17223209783967208</v>
      </c>
      <c r="W195" s="112">
        <f>'Verdeling Gemeentefonds 2021'!BI195/'Verdeling Gemeentefonds 2021'!$BS195</f>
        <v>-1.6470996071844479E-4</v>
      </c>
      <c r="X195" s="120">
        <f>'Verdeling Gemeentefonds 2021'!BF195/'Verdeling Gemeentefonds 2021'!$BS195</f>
        <v>0</v>
      </c>
      <c r="Y195" s="112">
        <f>'Verdeling Gemeentefonds 2021'!BL195/'Verdeling Gemeentefonds 2021'!$BS195</f>
        <v>0</v>
      </c>
      <c r="Z195" s="120">
        <f>'Verdeling Gemeentefonds 2021'!BR195/'Verdeling Gemeentefonds 2021'!$BS195</f>
        <v>2.0868108217932551E-3</v>
      </c>
      <c r="AA195" s="129">
        <f t="shared" si="2"/>
        <v>1.0000001440405679</v>
      </c>
    </row>
    <row r="196" spans="1:27" x14ac:dyDescent="0.25">
      <c r="A196" s="128" t="s">
        <v>472</v>
      </c>
      <c r="B196" s="13" t="s">
        <v>173</v>
      </c>
      <c r="C196" s="112">
        <f>'Verdeling Gemeentefonds 2021'!D196/'Verdeling Gemeentefonds 2021'!$BS196</f>
        <v>0</v>
      </c>
      <c r="D196" s="115">
        <f>'Verdeling Gemeentefonds 2021'!E196/'Verdeling Gemeentefonds 2021'!$BS196</f>
        <v>0</v>
      </c>
      <c r="E196" s="115">
        <f>'Verdeling Gemeentefonds 2021'!F196/'Verdeling Gemeentefonds 2021'!$BS196</f>
        <v>0</v>
      </c>
      <c r="F196" s="115">
        <f>'Verdeling Gemeentefonds 2021'!G196/'Verdeling Gemeentefonds 2021'!$BS196</f>
        <v>0</v>
      </c>
      <c r="G196" s="115">
        <f>'Verdeling Gemeentefonds 2021'!H196/'Verdeling Gemeentefonds 2021'!$BS196</f>
        <v>0</v>
      </c>
      <c r="H196" s="115">
        <f>'Verdeling Gemeentefonds 2021'!I196/'Verdeling Gemeentefonds 2021'!$BS196</f>
        <v>0.26649533225585892</v>
      </c>
      <c r="I196" s="119">
        <f>'Verdeling Gemeentefonds 2021'!J196/'Verdeling Gemeentefonds 2021'!$BS196</f>
        <v>0.26649533225585892</v>
      </c>
      <c r="J196" s="113">
        <f>'Verdeling Gemeentefonds 2021'!N196/'Verdeling Gemeentefonds 2021'!$BS196</f>
        <v>3.0988962834795145E-2</v>
      </c>
      <c r="K196" s="115">
        <f>'Verdeling Gemeentefonds 2021'!S196/'Verdeling Gemeentefonds 2021'!$BS196</f>
        <v>4.9817101073360449E-3</v>
      </c>
      <c r="L196" s="119">
        <f>'Verdeling Gemeentefonds 2021'!T196/'Verdeling Gemeentefonds 2021'!$BS196</f>
        <v>3.5970672942131188E-2</v>
      </c>
      <c r="M196" s="112">
        <f>'Verdeling Gemeentefonds 2021'!Z196/'Verdeling Gemeentefonds 2021'!$BS196</f>
        <v>0.30540405799902726</v>
      </c>
      <c r="N196" s="115">
        <f>'Verdeling Gemeentefonds 2021'!AE196/'Verdeling Gemeentefonds 2021'!$BS196</f>
        <v>8.0522028415865435E-2</v>
      </c>
      <c r="O196" s="117">
        <f>'Verdeling Gemeentefonds 2021'!AF196/'Verdeling Gemeentefonds 2021'!$BS196</f>
        <v>0.38592608641489273</v>
      </c>
      <c r="P196" s="122">
        <f>'Verdeling Gemeentefonds 2021'!AK196/'Verdeling Gemeentefonds 2021'!$BS196</f>
        <v>0.18004307290679303</v>
      </c>
      <c r="Q196" s="125">
        <f>'Verdeling Gemeentefonds 2021'!AO196/'Verdeling Gemeentefonds 2021'!$BS196</f>
        <v>1.8098697776121945E-2</v>
      </c>
      <c r="R196" s="121">
        <f>'Verdeling Gemeentefonds 2021'!AR196/'Verdeling Gemeentefonds 2021'!$BS196</f>
        <v>2.4967665651936914E-2</v>
      </c>
      <c r="S196" s="121">
        <f>'Verdeling Gemeentefonds 2021'!AU196/'Verdeling Gemeentefonds 2021'!$BS196</f>
        <v>6.7709094997656469E-2</v>
      </c>
      <c r="T196" s="121">
        <f>'Verdeling Gemeentefonds 2021'!AX196/'Verdeling Gemeentefonds 2021'!$BS196</f>
        <v>5.8014695858023636E-2</v>
      </c>
      <c r="U196" s="121">
        <f>'Verdeling Gemeentefonds 2021'!BA196/'Verdeling Gemeentefonds 2021'!$BS196</f>
        <v>1.5609252670938852E-2</v>
      </c>
      <c r="V196" s="119">
        <f>'Verdeling Gemeentefonds 2021'!BB196/'Verdeling Gemeentefonds 2021'!$BS196</f>
        <v>0.18439940695467782</v>
      </c>
      <c r="W196" s="112">
        <f>'Verdeling Gemeentefonds 2021'!BI196/'Verdeling Gemeentefonds 2021'!$BS196</f>
        <v>-2.0300733595211341E-4</v>
      </c>
      <c r="X196" s="120">
        <f>'Verdeling Gemeentefonds 2021'!BF196/'Verdeling Gemeentefonds 2021'!$BS196</f>
        <v>0</v>
      </c>
      <c r="Y196" s="112">
        <f>'Verdeling Gemeentefonds 2021'!BL196/'Verdeling Gemeentefonds 2021'!$BS196</f>
        <v>-5.2631578206920077E-2</v>
      </c>
      <c r="Z196" s="120">
        <f>'Verdeling Gemeentefonds 2021'!BR196/'Verdeling Gemeentefonds 2021'!$BS196</f>
        <v>0</v>
      </c>
      <c r="AA196" s="129">
        <f t="shared" si="2"/>
        <v>0.99999998593148143</v>
      </c>
    </row>
    <row r="197" spans="1:27" x14ac:dyDescent="0.25">
      <c r="A197" s="128" t="s">
        <v>532</v>
      </c>
      <c r="B197" s="13" t="s">
        <v>235</v>
      </c>
      <c r="C197" s="112">
        <f>'Verdeling Gemeentefonds 2021'!D197/'Verdeling Gemeentefonds 2021'!$BS197</f>
        <v>0</v>
      </c>
      <c r="D197" s="115">
        <f>'Verdeling Gemeentefonds 2021'!E197/'Verdeling Gemeentefonds 2021'!$BS197</f>
        <v>0</v>
      </c>
      <c r="E197" s="115">
        <f>'Verdeling Gemeentefonds 2021'!F197/'Verdeling Gemeentefonds 2021'!$BS197</f>
        <v>0</v>
      </c>
      <c r="F197" s="115">
        <f>'Verdeling Gemeentefonds 2021'!G197/'Verdeling Gemeentefonds 2021'!$BS197</f>
        <v>0</v>
      </c>
      <c r="G197" s="115">
        <f>'Verdeling Gemeentefonds 2021'!H197/'Verdeling Gemeentefonds 2021'!$BS197</f>
        <v>0</v>
      </c>
      <c r="H197" s="115">
        <f>'Verdeling Gemeentefonds 2021'!I197/'Verdeling Gemeentefonds 2021'!$BS197</f>
        <v>0</v>
      </c>
      <c r="I197" s="119">
        <f>'Verdeling Gemeentefonds 2021'!J197/'Verdeling Gemeentefonds 2021'!$BS197</f>
        <v>0</v>
      </c>
      <c r="J197" s="113">
        <f>'Verdeling Gemeentefonds 2021'!N197/'Verdeling Gemeentefonds 2021'!$BS197</f>
        <v>2.9850449900040821E-2</v>
      </c>
      <c r="K197" s="115">
        <f>'Verdeling Gemeentefonds 2021'!S197/'Verdeling Gemeentefonds 2021'!$BS197</f>
        <v>1.4479496170703784E-2</v>
      </c>
      <c r="L197" s="119">
        <f>'Verdeling Gemeentefonds 2021'!T197/'Verdeling Gemeentefonds 2021'!$BS197</f>
        <v>4.43299460707446E-2</v>
      </c>
      <c r="M197" s="112">
        <f>'Verdeling Gemeentefonds 2021'!Z197/'Verdeling Gemeentefonds 2021'!$BS197</f>
        <v>0.2729562781738466</v>
      </c>
      <c r="N197" s="115">
        <f>'Verdeling Gemeentefonds 2021'!AE197/'Verdeling Gemeentefonds 2021'!$BS197</f>
        <v>0.27216540673418765</v>
      </c>
      <c r="O197" s="117">
        <f>'Verdeling Gemeentefonds 2021'!AF197/'Verdeling Gemeentefonds 2021'!$BS197</f>
        <v>0.54512168490803425</v>
      </c>
      <c r="P197" s="122">
        <f>'Verdeling Gemeentefonds 2021'!AK197/'Verdeling Gemeentefonds 2021'!$BS197</f>
        <v>0.3138153730228565</v>
      </c>
      <c r="Q197" s="125">
        <f>'Verdeling Gemeentefonds 2021'!AO197/'Verdeling Gemeentefonds 2021'!$BS197</f>
        <v>1.2031417279223536E-2</v>
      </c>
      <c r="R197" s="121">
        <f>'Verdeling Gemeentefonds 2021'!AR197/'Verdeling Gemeentefonds 2021'!$BS197</f>
        <v>1.086827971649186E-2</v>
      </c>
      <c r="S197" s="121">
        <f>'Verdeling Gemeentefonds 2021'!AU197/'Verdeling Gemeentefonds 2021'!$BS197</f>
        <v>3.5722401434888057E-2</v>
      </c>
      <c r="T197" s="121">
        <f>'Verdeling Gemeentefonds 2021'!AX197/'Verdeling Gemeentefonds 2021'!$BS197</f>
        <v>9.8388567551508585E-3</v>
      </c>
      <c r="U197" s="121">
        <f>'Verdeling Gemeentefonds 2021'!BA197/'Verdeling Gemeentefonds 2021'!$BS197</f>
        <v>2.640194014119111E-2</v>
      </c>
      <c r="V197" s="119">
        <f>'Verdeling Gemeentefonds 2021'!BB197/'Verdeling Gemeentefonds 2021'!$BS197</f>
        <v>9.4862895326945404E-2</v>
      </c>
      <c r="W197" s="112">
        <f>'Verdeling Gemeentefonds 2021'!BI197/'Verdeling Gemeentefonds 2021'!$BS197</f>
        <v>-2.167794147175549E-4</v>
      </c>
      <c r="X197" s="120">
        <f>'Verdeling Gemeentefonds 2021'!BF197/'Verdeling Gemeentefonds 2021'!$BS197</f>
        <v>0</v>
      </c>
      <c r="Y197" s="112">
        <f>'Verdeling Gemeentefonds 2021'!BL197/'Verdeling Gemeentefonds 2021'!$BS197</f>
        <v>0</v>
      </c>
      <c r="Z197" s="120">
        <f>'Verdeling Gemeentefonds 2021'!BR197/'Verdeling Gemeentefonds 2021'!$BS197</f>
        <v>2.0868103757354832E-3</v>
      </c>
      <c r="AA197" s="129">
        <f t="shared" si="2"/>
        <v>0.99999993028959855</v>
      </c>
    </row>
    <row r="198" spans="1:27" x14ac:dyDescent="0.25">
      <c r="A198" s="128" t="s">
        <v>358</v>
      </c>
      <c r="B198" s="13" t="s">
        <v>59</v>
      </c>
      <c r="C198" s="112">
        <f>'Verdeling Gemeentefonds 2021'!D198/'Verdeling Gemeentefonds 2021'!$BS198</f>
        <v>0</v>
      </c>
      <c r="D198" s="115">
        <f>'Verdeling Gemeentefonds 2021'!E198/'Verdeling Gemeentefonds 2021'!$BS198</f>
        <v>0</v>
      </c>
      <c r="E198" s="115">
        <f>'Verdeling Gemeentefonds 2021'!F198/'Verdeling Gemeentefonds 2021'!$BS198</f>
        <v>0</v>
      </c>
      <c r="F198" s="115">
        <f>'Verdeling Gemeentefonds 2021'!G198/'Verdeling Gemeentefonds 2021'!$BS198</f>
        <v>0</v>
      </c>
      <c r="G198" s="115">
        <f>'Verdeling Gemeentefonds 2021'!H198/'Verdeling Gemeentefonds 2021'!$BS198</f>
        <v>0.22760356666434389</v>
      </c>
      <c r="H198" s="115">
        <f>'Verdeling Gemeentefonds 2021'!I198/'Verdeling Gemeentefonds 2021'!$BS198</f>
        <v>0</v>
      </c>
      <c r="I198" s="119">
        <f>'Verdeling Gemeentefonds 2021'!J198/'Verdeling Gemeentefonds 2021'!$BS198</f>
        <v>0.22760356666434389</v>
      </c>
      <c r="J198" s="113">
        <f>'Verdeling Gemeentefonds 2021'!N198/'Verdeling Gemeentefonds 2021'!$BS198</f>
        <v>4.4998578810442218E-2</v>
      </c>
      <c r="K198" s="115">
        <f>'Verdeling Gemeentefonds 2021'!S198/'Verdeling Gemeentefonds 2021'!$BS198</f>
        <v>6.77075083039652E-2</v>
      </c>
      <c r="L198" s="119">
        <f>'Verdeling Gemeentefonds 2021'!T198/'Verdeling Gemeentefonds 2021'!$BS198</f>
        <v>0.11270608711440742</v>
      </c>
      <c r="M198" s="112">
        <f>'Verdeling Gemeentefonds 2021'!Z198/'Verdeling Gemeentefonds 2021'!$BS198</f>
        <v>0.24047848388006646</v>
      </c>
      <c r="N198" s="115">
        <f>'Verdeling Gemeentefonds 2021'!AE198/'Verdeling Gemeentefonds 2021'!$BS198</f>
        <v>0.13160366874203919</v>
      </c>
      <c r="O198" s="117">
        <f>'Verdeling Gemeentefonds 2021'!AF198/'Verdeling Gemeentefonds 2021'!$BS198</f>
        <v>0.37208215262210559</v>
      </c>
      <c r="P198" s="122">
        <f>'Verdeling Gemeentefonds 2021'!AK198/'Verdeling Gemeentefonds 2021'!$BS198</f>
        <v>0.11624978232423075</v>
      </c>
      <c r="Q198" s="125">
        <f>'Verdeling Gemeentefonds 2021'!AO198/'Verdeling Gemeentefonds 2021'!$BS198</f>
        <v>1.190400413069286E-2</v>
      </c>
      <c r="R198" s="121">
        <f>'Verdeling Gemeentefonds 2021'!AR198/'Verdeling Gemeentefonds 2021'!$BS198</f>
        <v>3.6597244754235689E-2</v>
      </c>
      <c r="S198" s="121">
        <f>'Verdeling Gemeentefonds 2021'!AU198/'Verdeling Gemeentefonds 2021'!$BS198</f>
        <v>4.7581056725106784E-2</v>
      </c>
      <c r="T198" s="121">
        <f>'Verdeling Gemeentefonds 2021'!AX198/'Verdeling Gemeentefonds 2021'!$BS198</f>
        <v>4.5495150216165799E-2</v>
      </c>
      <c r="U198" s="121">
        <f>'Verdeling Gemeentefonds 2021'!BA198/'Verdeling Gemeentefonds 2021'!$BS198</f>
        <v>2.7891587385084207E-2</v>
      </c>
      <c r="V198" s="119">
        <f>'Verdeling Gemeentefonds 2021'!BB198/'Verdeling Gemeentefonds 2021'!$BS198</f>
        <v>0.16946904321128534</v>
      </c>
      <c r="W198" s="112">
        <f>'Verdeling Gemeentefonds 2021'!BI198/'Verdeling Gemeentefonds 2021'!$BS198</f>
        <v>-1.9741068507186536E-4</v>
      </c>
      <c r="X198" s="120">
        <f>'Verdeling Gemeentefonds 2021'!BF198/'Verdeling Gemeentefonds 2021'!$BS198</f>
        <v>0</v>
      </c>
      <c r="Y198" s="112">
        <f>'Verdeling Gemeentefonds 2021'!BL198/'Verdeling Gemeentefonds 2021'!$BS198</f>
        <v>0</v>
      </c>
      <c r="Z198" s="120">
        <f>'Verdeling Gemeentefonds 2021'!BR198/'Verdeling Gemeentefonds 2021'!$BS198</f>
        <v>2.0868105876497406E-3</v>
      </c>
      <c r="AA198" s="129">
        <f t="shared" si="2"/>
        <v>1.000000031838951</v>
      </c>
    </row>
    <row r="199" spans="1:27" x14ac:dyDescent="0.25">
      <c r="A199" s="128" t="s">
        <v>481</v>
      </c>
      <c r="B199" s="13" t="s">
        <v>182</v>
      </c>
      <c r="C199" s="112">
        <f>'Verdeling Gemeentefonds 2021'!D199/'Verdeling Gemeentefonds 2021'!$BS199</f>
        <v>0</v>
      </c>
      <c r="D199" s="115">
        <f>'Verdeling Gemeentefonds 2021'!E199/'Verdeling Gemeentefonds 2021'!$BS199</f>
        <v>0</v>
      </c>
      <c r="E199" s="115">
        <f>'Verdeling Gemeentefonds 2021'!F199/'Verdeling Gemeentefonds 2021'!$BS199</f>
        <v>0</v>
      </c>
      <c r="F199" s="115">
        <f>'Verdeling Gemeentefonds 2021'!G199/'Verdeling Gemeentefonds 2021'!$BS199</f>
        <v>0</v>
      </c>
      <c r="G199" s="115">
        <f>'Verdeling Gemeentefonds 2021'!H199/'Verdeling Gemeentefonds 2021'!$BS199</f>
        <v>0</v>
      </c>
      <c r="H199" s="115">
        <f>'Verdeling Gemeentefonds 2021'!I199/'Verdeling Gemeentefonds 2021'!$BS199</f>
        <v>0</v>
      </c>
      <c r="I199" s="119">
        <f>'Verdeling Gemeentefonds 2021'!J199/'Verdeling Gemeentefonds 2021'!$BS199</f>
        <v>0</v>
      </c>
      <c r="J199" s="113">
        <f>'Verdeling Gemeentefonds 2021'!N199/'Verdeling Gemeentefonds 2021'!$BS199</f>
        <v>4.5818431106867487E-2</v>
      </c>
      <c r="K199" s="115">
        <f>'Verdeling Gemeentefonds 2021'!S199/'Verdeling Gemeentefonds 2021'!$BS199</f>
        <v>1.4896510074048474E-2</v>
      </c>
      <c r="L199" s="119">
        <f>'Verdeling Gemeentefonds 2021'!T199/'Verdeling Gemeentefonds 2021'!$BS199</f>
        <v>6.0714941180915964E-2</v>
      </c>
      <c r="M199" s="112">
        <f>'Verdeling Gemeentefonds 2021'!Z199/'Verdeling Gemeentefonds 2021'!$BS199</f>
        <v>0.3621564448184692</v>
      </c>
      <c r="N199" s="115">
        <f>'Verdeling Gemeentefonds 2021'!AE199/'Verdeling Gemeentefonds 2021'!$BS199</f>
        <v>0.27269328567463907</v>
      </c>
      <c r="O199" s="117">
        <f>'Verdeling Gemeentefonds 2021'!AF199/'Verdeling Gemeentefonds 2021'!$BS199</f>
        <v>0.63484973049310822</v>
      </c>
      <c r="P199" s="122">
        <f>'Verdeling Gemeentefonds 2021'!AK199/'Verdeling Gemeentefonds 2021'!$BS199</f>
        <v>0.16265843354086659</v>
      </c>
      <c r="Q199" s="125">
        <f>'Verdeling Gemeentefonds 2021'!AO199/'Verdeling Gemeentefonds 2021'!$BS199</f>
        <v>1.7412450572381138E-2</v>
      </c>
      <c r="R199" s="121">
        <f>'Verdeling Gemeentefonds 2021'!AR199/'Verdeling Gemeentefonds 2021'!$BS199</f>
        <v>2.9958083675951642E-2</v>
      </c>
      <c r="S199" s="121">
        <f>'Verdeling Gemeentefonds 2021'!AU199/'Verdeling Gemeentefonds 2021'!$BS199</f>
        <v>5.0176674628599233E-2</v>
      </c>
      <c r="T199" s="121">
        <f>'Verdeling Gemeentefonds 2021'!AX199/'Verdeling Gemeentefonds 2021'!$BS199</f>
        <v>2.427993503446358E-2</v>
      </c>
      <c r="U199" s="121">
        <f>'Verdeling Gemeentefonds 2021'!BA199/'Verdeling Gemeentefonds 2021'!$BS199</f>
        <v>1.8041145905503538E-2</v>
      </c>
      <c r="V199" s="119">
        <f>'Verdeling Gemeentefonds 2021'!BB199/'Verdeling Gemeentefonds 2021'!$BS199</f>
        <v>0.13986828981689914</v>
      </c>
      <c r="W199" s="112">
        <f>'Verdeling Gemeentefonds 2021'!BI199/'Verdeling Gemeentefonds 2021'!$BS199</f>
        <v>-1.7826315064532974E-4</v>
      </c>
      <c r="X199" s="120">
        <f>'Verdeling Gemeentefonds 2021'!BF199/'Verdeling Gemeentefonds 2021'!$BS199</f>
        <v>0</v>
      </c>
      <c r="Y199" s="112">
        <f>'Verdeling Gemeentefonds 2021'!BL199/'Verdeling Gemeentefonds 2021'!$BS199</f>
        <v>0</v>
      </c>
      <c r="Z199" s="120">
        <f>'Verdeling Gemeentefonds 2021'!BR199/'Verdeling Gemeentefonds 2021'!$BS199</f>
        <v>2.0868104007611566E-3</v>
      </c>
      <c r="AA199" s="129">
        <f t="shared" si="2"/>
        <v>0.9999999422819057</v>
      </c>
    </row>
    <row r="200" spans="1:27" x14ac:dyDescent="0.25">
      <c r="A200" s="128" t="s">
        <v>316</v>
      </c>
      <c r="B200" s="13" t="s">
        <v>17</v>
      </c>
      <c r="C200" s="112">
        <f>'Verdeling Gemeentefonds 2021'!D200/'Verdeling Gemeentefonds 2021'!$BS200</f>
        <v>0</v>
      </c>
      <c r="D200" s="115">
        <f>'Verdeling Gemeentefonds 2021'!E200/'Verdeling Gemeentefonds 2021'!$BS200</f>
        <v>0</v>
      </c>
      <c r="E200" s="115">
        <f>'Verdeling Gemeentefonds 2021'!F200/'Verdeling Gemeentefonds 2021'!$BS200</f>
        <v>0</v>
      </c>
      <c r="F200" s="115">
        <f>'Verdeling Gemeentefonds 2021'!G200/'Verdeling Gemeentefonds 2021'!$BS200</f>
        <v>0</v>
      </c>
      <c r="G200" s="115">
        <f>'Verdeling Gemeentefonds 2021'!H200/'Verdeling Gemeentefonds 2021'!$BS200</f>
        <v>0</v>
      </c>
      <c r="H200" s="115">
        <f>'Verdeling Gemeentefonds 2021'!I200/'Verdeling Gemeentefonds 2021'!$BS200</f>
        <v>0</v>
      </c>
      <c r="I200" s="119">
        <f>'Verdeling Gemeentefonds 2021'!J200/'Verdeling Gemeentefonds 2021'!$BS200</f>
        <v>0</v>
      </c>
      <c r="J200" s="113">
        <f>'Verdeling Gemeentefonds 2021'!N200/'Verdeling Gemeentefonds 2021'!$BS200</f>
        <v>7.4898592596253352E-2</v>
      </c>
      <c r="K200" s="115">
        <f>'Verdeling Gemeentefonds 2021'!S200/'Verdeling Gemeentefonds 2021'!$BS200</f>
        <v>7.9987462798003381E-2</v>
      </c>
      <c r="L200" s="119">
        <f>'Verdeling Gemeentefonds 2021'!T200/'Verdeling Gemeentefonds 2021'!$BS200</f>
        <v>0.15488605539425673</v>
      </c>
      <c r="M200" s="112">
        <f>'Verdeling Gemeentefonds 2021'!Z200/'Verdeling Gemeentefonds 2021'!$BS200</f>
        <v>0.33656302676894528</v>
      </c>
      <c r="N200" s="115">
        <f>'Verdeling Gemeentefonds 2021'!AE200/'Verdeling Gemeentefonds 2021'!$BS200</f>
        <v>0.19143639121204603</v>
      </c>
      <c r="O200" s="117">
        <f>'Verdeling Gemeentefonds 2021'!AF200/'Verdeling Gemeentefonds 2021'!$BS200</f>
        <v>0.52799941798099126</v>
      </c>
      <c r="P200" s="122">
        <f>'Verdeling Gemeentefonds 2021'!AK200/'Verdeling Gemeentefonds 2021'!$BS200</f>
        <v>5.8261250538696029E-3</v>
      </c>
      <c r="Q200" s="125">
        <f>'Verdeling Gemeentefonds 2021'!AO200/'Verdeling Gemeentefonds 2021'!$BS200</f>
        <v>1.9688239114277074E-2</v>
      </c>
      <c r="R200" s="121">
        <f>'Verdeling Gemeentefonds 2021'!AR200/'Verdeling Gemeentefonds 2021'!$BS200</f>
        <v>6.9154389419984599E-2</v>
      </c>
      <c r="S200" s="121">
        <f>'Verdeling Gemeentefonds 2021'!AU200/'Verdeling Gemeentefonds 2021'!$BS200</f>
        <v>7.6090600260944843E-2</v>
      </c>
      <c r="T200" s="121">
        <f>'Verdeling Gemeentefonds 2021'!AX200/'Verdeling Gemeentefonds 2021'!$BS200</f>
        <v>9.6460602124960618E-2</v>
      </c>
      <c r="U200" s="121">
        <f>'Verdeling Gemeentefonds 2021'!BA200/'Verdeling Gemeentefonds 2021'!$BS200</f>
        <v>4.7896652484372991E-2</v>
      </c>
      <c r="V200" s="119">
        <f>'Verdeling Gemeentefonds 2021'!BB200/'Verdeling Gemeentefonds 2021'!$BS200</f>
        <v>0.30929048340454013</v>
      </c>
      <c r="W200" s="112">
        <f>'Verdeling Gemeentefonds 2021'!BI200/'Verdeling Gemeentefonds 2021'!$BS200</f>
        <v>-8.8890298259486862E-5</v>
      </c>
      <c r="X200" s="120">
        <f>'Verdeling Gemeentefonds 2021'!BF200/'Verdeling Gemeentefonds 2021'!$BS200</f>
        <v>0</v>
      </c>
      <c r="Y200" s="112">
        <f>'Verdeling Gemeentefonds 2021'!BL200/'Verdeling Gemeentefonds 2021'!$BS200</f>
        <v>0</v>
      </c>
      <c r="Z200" s="120">
        <f>'Verdeling Gemeentefonds 2021'!BR200/'Verdeling Gemeentefonds 2021'!$BS200</f>
        <v>2.0868105255086042E-3</v>
      </c>
      <c r="AA200" s="129">
        <f t="shared" ref="AA200:AA263" si="3">I200+L200+O200+P200+V200+SUM(W200:Z200)</f>
        <v>1.0000000020609068</v>
      </c>
    </row>
    <row r="201" spans="1:27" x14ac:dyDescent="0.25">
      <c r="A201" s="128" t="s">
        <v>533</v>
      </c>
      <c r="B201" s="13" t="s">
        <v>236</v>
      </c>
      <c r="C201" s="112">
        <f>'Verdeling Gemeentefonds 2021'!D201/'Verdeling Gemeentefonds 2021'!$BS201</f>
        <v>0</v>
      </c>
      <c r="D201" s="115">
        <f>'Verdeling Gemeentefonds 2021'!E201/'Verdeling Gemeentefonds 2021'!$BS201</f>
        <v>0</v>
      </c>
      <c r="E201" s="115">
        <f>'Verdeling Gemeentefonds 2021'!F201/'Verdeling Gemeentefonds 2021'!$BS201</f>
        <v>0</v>
      </c>
      <c r="F201" s="115">
        <f>'Verdeling Gemeentefonds 2021'!G201/'Verdeling Gemeentefonds 2021'!$BS201</f>
        <v>0</v>
      </c>
      <c r="G201" s="115">
        <f>'Verdeling Gemeentefonds 2021'!H201/'Verdeling Gemeentefonds 2021'!$BS201</f>
        <v>0</v>
      </c>
      <c r="H201" s="115">
        <f>'Verdeling Gemeentefonds 2021'!I201/'Verdeling Gemeentefonds 2021'!$BS201</f>
        <v>0</v>
      </c>
      <c r="I201" s="119">
        <f>'Verdeling Gemeentefonds 2021'!J201/'Verdeling Gemeentefonds 2021'!$BS201</f>
        <v>0</v>
      </c>
      <c r="J201" s="113">
        <f>'Verdeling Gemeentefonds 2021'!N201/'Verdeling Gemeentefonds 2021'!$BS201</f>
        <v>0.14014858681682024</v>
      </c>
      <c r="K201" s="115">
        <f>'Verdeling Gemeentefonds 2021'!S201/'Verdeling Gemeentefonds 2021'!$BS201</f>
        <v>7.3905175738457566E-3</v>
      </c>
      <c r="L201" s="119">
        <f>'Verdeling Gemeentefonds 2021'!T201/'Verdeling Gemeentefonds 2021'!$BS201</f>
        <v>0.147539104390666</v>
      </c>
      <c r="M201" s="112">
        <f>'Verdeling Gemeentefonds 2021'!Z201/'Verdeling Gemeentefonds 2021'!$BS201</f>
        <v>0.33000312232095413</v>
      </c>
      <c r="N201" s="115">
        <f>'Verdeling Gemeentefonds 2021'!AE201/'Verdeling Gemeentefonds 2021'!$BS201</f>
        <v>0.19569292191184573</v>
      </c>
      <c r="O201" s="117">
        <f>'Verdeling Gemeentefonds 2021'!AF201/'Verdeling Gemeentefonds 2021'!$BS201</f>
        <v>0.52569604423279992</v>
      </c>
      <c r="P201" s="122">
        <f>'Verdeling Gemeentefonds 2021'!AK201/'Verdeling Gemeentefonds 2021'!$BS201</f>
        <v>0.18318183438345931</v>
      </c>
      <c r="Q201" s="125">
        <f>'Verdeling Gemeentefonds 2021'!AO201/'Verdeling Gemeentefonds 2021'!$BS201</f>
        <v>1.6498461459484137E-2</v>
      </c>
      <c r="R201" s="121">
        <f>'Verdeling Gemeentefonds 2021'!AR201/'Verdeling Gemeentefonds 2021'!$BS201</f>
        <v>2.1969020152381922E-2</v>
      </c>
      <c r="S201" s="121">
        <f>'Verdeling Gemeentefonds 2021'!AU201/'Verdeling Gemeentefonds 2021'!$BS201</f>
        <v>4.0581189274009291E-2</v>
      </c>
      <c r="T201" s="121">
        <f>'Verdeling Gemeentefonds 2021'!AX201/'Verdeling Gemeentefonds 2021'!$BS201</f>
        <v>3.3166846675850611E-2</v>
      </c>
      <c r="U201" s="121">
        <f>'Verdeling Gemeentefonds 2021'!BA201/'Verdeling Gemeentefonds 2021'!$BS201</f>
        <v>2.943120725524177E-2</v>
      </c>
      <c r="V201" s="119">
        <f>'Verdeling Gemeentefonds 2021'!BB201/'Verdeling Gemeentefonds 2021'!$BS201</f>
        <v>0.14164672481696772</v>
      </c>
      <c r="W201" s="112">
        <f>'Verdeling Gemeentefonds 2021'!BI201/'Verdeling Gemeentefonds 2021'!$BS201</f>
        <v>-1.5047486430987424E-4</v>
      </c>
      <c r="X201" s="120">
        <f>'Verdeling Gemeentefonds 2021'!BF201/'Verdeling Gemeentefonds 2021'!$BS201</f>
        <v>0</v>
      </c>
      <c r="Y201" s="112">
        <f>'Verdeling Gemeentefonds 2021'!BL201/'Verdeling Gemeentefonds 2021'!$BS201</f>
        <v>0</v>
      </c>
      <c r="Z201" s="120">
        <f>'Verdeling Gemeentefonds 2021'!BR201/'Verdeling Gemeentefonds 2021'!$BS201</f>
        <v>2.0868106121337995E-3</v>
      </c>
      <c r="AA201" s="129">
        <f t="shared" si="3"/>
        <v>1.0000000435717169</v>
      </c>
    </row>
    <row r="202" spans="1:27" x14ac:dyDescent="0.25">
      <c r="A202" s="128" t="s">
        <v>317</v>
      </c>
      <c r="B202" s="13" t="s">
        <v>18</v>
      </c>
      <c r="C202" s="112">
        <f>'Verdeling Gemeentefonds 2021'!D202/'Verdeling Gemeentefonds 2021'!$BS202</f>
        <v>0</v>
      </c>
      <c r="D202" s="115">
        <f>'Verdeling Gemeentefonds 2021'!E202/'Verdeling Gemeentefonds 2021'!$BS202</f>
        <v>0</v>
      </c>
      <c r="E202" s="115">
        <f>'Verdeling Gemeentefonds 2021'!F202/'Verdeling Gemeentefonds 2021'!$BS202</f>
        <v>0</v>
      </c>
      <c r="F202" s="115">
        <f>'Verdeling Gemeentefonds 2021'!G202/'Verdeling Gemeentefonds 2021'!$BS202</f>
        <v>0</v>
      </c>
      <c r="G202" s="115">
        <f>'Verdeling Gemeentefonds 2021'!H202/'Verdeling Gemeentefonds 2021'!$BS202</f>
        <v>0</v>
      </c>
      <c r="H202" s="115">
        <f>'Verdeling Gemeentefonds 2021'!I202/'Verdeling Gemeentefonds 2021'!$BS202</f>
        <v>0</v>
      </c>
      <c r="I202" s="119">
        <f>'Verdeling Gemeentefonds 2021'!J202/'Verdeling Gemeentefonds 2021'!$BS202</f>
        <v>0</v>
      </c>
      <c r="J202" s="113">
        <f>'Verdeling Gemeentefonds 2021'!N202/'Verdeling Gemeentefonds 2021'!$BS202</f>
        <v>3.8064837262346669E-2</v>
      </c>
      <c r="K202" s="115">
        <f>'Verdeling Gemeentefonds 2021'!S202/'Verdeling Gemeentefonds 2021'!$BS202</f>
        <v>2.0917356704392827E-2</v>
      </c>
      <c r="L202" s="119">
        <f>'Verdeling Gemeentefonds 2021'!T202/'Verdeling Gemeentefonds 2021'!$BS202</f>
        <v>5.8982193966739496E-2</v>
      </c>
      <c r="M202" s="112">
        <f>'Verdeling Gemeentefonds 2021'!Z202/'Verdeling Gemeentefonds 2021'!$BS202</f>
        <v>0.37305002562803741</v>
      </c>
      <c r="N202" s="115">
        <f>'Verdeling Gemeentefonds 2021'!AE202/'Verdeling Gemeentefonds 2021'!$BS202</f>
        <v>0.31398269278419072</v>
      </c>
      <c r="O202" s="117">
        <f>'Verdeling Gemeentefonds 2021'!AF202/'Verdeling Gemeentefonds 2021'!$BS202</f>
        <v>0.68703271841222813</v>
      </c>
      <c r="P202" s="122">
        <f>'Verdeling Gemeentefonds 2021'!AK202/'Verdeling Gemeentefonds 2021'!$BS202</f>
        <v>1.708196094720487E-2</v>
      </c>
      <c r="Q202" s="125">
        <f>'Verdeling Gemeentefonds 2021'!AO202/'Verdeling Gemeentefonds 2021'!$BS202</f>
        <v>1.4680072194713385E-2</v>
      </c>
      <c r="R202" s="121">
        <f>'Verdeling Gemeentefonds 2021'!AR202/'Verdeling Gemeentefonds 2021'!$BS202</f>
        <v>5.9692598205369193E-2</v>
      </c>
      <c r="S202" s="121">
        <f>'Verdeling Gemeentefonds 2021'!AU202/'Verdeling Gemeentefonds 2021'!$BS202</f>
        <v>8.4595640971416558E-2</v>
      </c>
      <c r="T202" s="121">
        <f>'Verdeling Gemeentefonds 2021'!AX202/'Verdeling Gemeentefonds 2021'!$BS202</f>
        <v>3.4497067200366036E-2</v>
      </c>
      <c r="U202" s="121">
        <f>'Verdeling Gemeentefonds 2021'!BA202/'Verdeling Gemeentefonds 2021'!$BS202</f>
        <v>4.1537158395910094E-2</v>
      </c>
      <c r="V202" s="119">
        <f>'Verdeling Gemeentefonds 2021'!BB202/'Verdeling Gemeentefonds 2021'!$BS202</f>
        <v>0.23500253696777529</v>
      </c>
      <c r="W202" s="112">
        <f>'Verdeling Gemeentefonds 2021'!BI202/'Verdeling Gemeentefonds 2021'!$BS202</f>
        <v>-1.8613426519800135E-4</v>
      </c>
      <c r="X202" s="120">
        <f>'Verdeling Gemeentefonds 2021'!BF202/'Verdeling Gemeentefonds 2021'!$BS202</f>
        <v>0</v>
      </c>
      <c r="Y202" s="112">
        <f>'Verdeling Gemeentefonds 2021'!BL202/'Verdeling Gemeentefonds 2021'!$BS202</f>
        <v>0</v>
      </c>
      <c r="Z202" s="120">
        <f>'Verdeling Gemeentefonds 2021'!BR202/'Verdeling Gemeentefonds 2021'!$BS202</f>
        <v>2.0868107021989389E-3</v>
      </c>
      <c r="AA202" s="129">
        <f t="shared" si="3"/>
        <v>1.0000000867309486</v>
      </c>
    </row>
    <row r="203" spans="1:27" x14ac:dyDescent="0.25">
      <c r="A203" s="128" t="s">
        <v>564</v>
      </c>
      <c r="B203" s="13" t="s">
        <v>267</v>
      </c>
      <c r="C203" s="112">
        <f>'Verdeling Gemeentefonds 2021'!D203/'Verdeling Gemeentefonds 2021'!$BS203</f>
        <v>0</v>
      </c>
      <c r="D203" s="115">
        <f>'Verdeling Gemeentefonds 2021'!E203/'Verdeling Gemeentefonds 2021'!$BS203</f>
        <v>0</v>
      </c>
      <c r="E203" s="115">
        <f>'Verdeling Gemeentefonds 2021'!F203/'Verdeling Gemeentefonds 2021'!$BS203</f>
        <v>0</v>
      </c>
      <c r="F203" s="115">
        <f>'Verdeling Gemeentefonds 2021'!G203/'Verdeling Gemeentefonds 2021'!$BS203</f>
        <v>0</v>
      </c>
      <c r="G203" s="115">
        <f>'Verdeling Gemeentefonds 2021'!H203/'Verdeling Gemeentefonds 2021'!$BS203</f>
        <v>0</v>
      </c>
      <c r="H203" s="115">
        <f>'Verdeling Gemeentefonds 2021'!I203/'Verdeling Gemeentefonds 2021'!$BS203</f>
        <v>0</v>
      </c>
      <c r="I203" s="119">
        <f>'Verdeling Gemeentefonds 2021'!J203/'Verdeling Gemeentefonds 2021'!$BS203</f>
        <v>0</v>
      </c>
      <c r="J203" s="113">
        <f>'Verdeling Gemeentefonds 2021'!N203/'Verdeling Gemeentefonds 2021'!$BS203</f>
        <v>3.6828533239929143E-2</v>
      </c>
      <c r="K203" s="115">
        <f>'Verdeling Gemeentefonds 2021'!S203/'Verdeling Gemeentefonds 2021'!$BS203</f>
        <v>6.0267582540427427E-3</v>
      </c>
      <c r="L203" s="119">
        <f>'Verdeling Gemeentefonds 2021'!T203/'Verdeling Gemeentefonds 2021'!$BS203</f>
        <v>4.2855291493971888E-2</v>
      </c>
      <c r="M203" s="112">
        <f>'Verdeling Gemeentefonds 2021'!Z203/'Verdeling Gemeentefonds 2021'!$BS203</f>
        <v>0.358799258566882</v>
      </c>
      <c r="N203" s="115">
        <f>'Verdeling Gemeentefonds 2021'!AE203/'Verdeling Gemeentefonds 2021'!$BS203</f>
        <v>0.27480476560313727</v>
      </c>
      <c r="O203" s="117">
        <f>'Verdeling Gemeentefonds 2021'!AF203/'Verdeling Gemeentefonds 2021'!$BS203</f>
        <v>0.63360402417001926</v>
      </c>
      <c r="P203" s="122">
        <f>'Verdeling Gemeentefonds 2021'!AK203/'Verdeling Gemeentefonds 2021'!$BS203</f>
        <v>0.18794231102071571</v>
      </c>
      <c r="Q203" s="125">
        <f>'Verdeling Gemeentefonds 2021'!AO203/'Verdeling Gemeentefonds 2021'!$BS203</f>
        <v>1.7726628519190081E-2</v>
      </c>
      <c r="R203" s="121">
        <f>'Verdeling Gemeentefonds 2021'!AR203/'Verdeling Gemeentefonds 2021'!$BS203</f>
        <v>2.6639403033314964E-2</v>
      </c>
      <c r="S203" s="121">
        <f>'Verdeling Gemeentefonds 2021'!AU203/'Verdeling Gemeentefonds 2021'!$BS203</f>
        <v>5.2817521044736276E-2</v>
      </c>
      <c r="T203" s="121">
        <f>'Verdeling Gemeentefonds 2021'!AX203/'Verdeling Gemeentefonds 2021'!$BS203</f>
        <v>1.5304491871534846E-2</v>
      </c>
      <c r="U203" s="121">
        <f>'Verdeling Gemeentefonds 2021'!BA203/'Verdeling Gemeentefonds 2021'!$BS203</f>
        <v>2.1208852357855495E-2</v>
      </c>
      <c r="V203" s="119">
        <f>'Verdeling Gemeentefonds 2021'!BB203/'Verdeling Gemeentefonds 2021'!$BS203</f>
        <v>0.13369689682663166</v>
      </c>
      <c r="W203" s="112">
        <f>'Verdeling Gemeentefonds 2021'!BI203/'Verdeling Gemeentefonds 2021'!$BS203</f>
        <v>-1.850916456548767E-4</v>
      </c>
      <c r="X203" s="120">
        <f>'Verdeling Gemeentefonds 2021'!BF203/'Verdeling Gemeentefonds 2021'!$BS203</f>
        <v>0</v>
      </c>
      <c r="Y203" s="112">
        <f>'Verdeling Gemeentefonds 2021'!BL203/'Verdeling Gemeentefonds 2021'!$BS203</f>
        <v>0</v>
      </c>
      <c r="Z203" s="120">
        <f>'Verdeling Gemeentefonds 2021'!BR203/'Verdeling Gemeentefonds 2021'!$BS203</f>
        <v>2.0868110280811464E-3</v>
      </c>
      <c r="AA203" s="129">
        <f t="shared" si="3"/>
        <v>1.0000002428937649</v>
      </c>
    </row>
    <row r="204" spans="1:27" x14ac:dyDescent="0.25">
      <c r="A204" s="128" t="s">
        <v>496</v>
      </c>
      <c r="B204" s="13" t="s">
        <v>197</v>
      </c>
      <c r="C204" s="112">
        <f>'Verdeling Gemeentefonds 2021'!D204/'Verdeling Gemeentefonds 2021'!$BS204</f>
        <v>0</v>
      </c>
      <c r="D204" s="115">
        <f>'Verdeling Gemeentefonds 2021'!E204/'Verdeling Gemeentefonds 2021'!$BS204</f>
        <v>0</v>
      </c>
      <c r="E204" s="115">
        <f>'Verdeling Gemeentefonds 2021'!F204/'Verdeling Gemeentefonds 2021'!$BS204</f>
        <v>0</v>
      </c>
      <c r="F204" s="115">
        <f>'Verdeling Gemeentefonds 2021'!G204/'Verdeling Gemeentefonds 2021'!$BS204</f>
        <v>0</v>
      </c>
      <c r="G204" s="115">
        <f>'Verdeling Gemeentefonds 2021'!H204/'Verdeling Gemeentefonds 2021'!$BS204</f>
        <v>0</v>
      </c>
      <c r="H204" s="115">
        <f>'Verdeling Gemeentefonds 2021'!I204/'Verdeling Gemeentefonds 2021'!$BS204</f>
        <v>0.25657145593535929</v>
      </c>
      <c r="I204" s="119">
        <f>'Verdeling Gemeentefonds 2021'!J204/'Verdeling Gemeentefonds 2021'!$BS204</f>
        <v>0.25657145593535929</v>
      </c>
      <c r="J204" s="113">
        <f>'Verdeling Gemeentefonds 2021'!N204/'Verdeling Gemeentefonds 2021'!$BS204</f>
        <v>5.1006781732105884E-2</v>
      </c>
      <c r="K204" s="115">
        <f>'Verdeling Gemeentefonds 2021'!S204/'Verdeling Gemeentefonds 2021'!$BS204</f>
        <v>2.2816933564043362E-2</v>
      </c>
      <c r="L204" s="119">
        <f>'Verdeling Gemeentefonds 2021'!T204/'Verdeling Gemeentefonds 2021'!$BS204</f>
        <v>7.3823715296149242E-2</v>
      </c>
      <c r="M204" s="112">
        <f>'Verdeling Gemeentefonds 2021'!Z204/'Verdeling Gemeentefonds 2021'!$BS204</f>
        <v>0.27632451197873131</v>
      </c>
      <c r="N204" s="115">
        <f>'Verdeling Gemeentefonds 2021'!AE204/'Verdeling Gemeentefonds 2021'!$BS204</f>
        <v>6.820063706416496E-2</v>
      </c>
      <c r="O204" s="117">
        <f>'Verdeling Gemeentefonds 2021'!AF204/'Verdeling Gemeentefonds 2021'!$BS204</f>
        <v>0.34452514904289627</v>
      </c>
      <c r="P204" s="122">
        <f>'Verdeling Gemeentefonds 2021'!AK204/'Verdeling Gemeentefonds 2021'!$BS204</f>
        <v>0.1018409072509846</v>
      </c>
      <c r="Q204" s="125">
        <f>'Verdeling Gemeentefonds 2021'!AO204/'Verdeling Gemeentefonds 2021'!$BS204</f>
        <v>1.6870142484452795E-2</v>
      </c>
      <c r="R204" s="121">
        <f>'Verdeling Gemeentefonds 2021'!AR204/'Verdeling Gemeentefonds 2021'!$BS204</f>
        <v>3.7160857512784619E-2</v>
      </c>
      <c r="S204" s="121">
        <f>'Verdeling Gemeentefonds 2021'!AU204/'Verdeling Gemeentefonds 2021'!$BS204</f>
        <v>5.4745166209385701E-2</v>
      </c>
      <c r="T204" s="121">
        <f>'Verdeling Gemeentefonds 2021'!AX204/'Verdeling Gemeentefonds 2021'!$BS204</f>
        <v>6.6208764586884614E-2</v>
      </c>
      <c r="U204" s="121">
        <f>'Verdeling Gemeentefonds 2021'!BA204/'Verdeling Gemeentefonds 2021'!$BS204</f>
        <v>4.6343666302280227E-2</v>
      </c>
      <c r="V204" s="119">
        <f>'Verdeling Gemeentefonds 2021'!BB204/'Verdeling Gemeentefonds 2021'!$BS204</f>
        <v>0.22132859709578798</v>
      </c>
      <c r="W204" s="112">
        <f>'Verdeling Gemeentefonds 2021'!BI204/'Verdeling Gemeentefonds 2021'!$BS204</f>
        <v>-1.7657951759785157E-4</v>
      </c>
      <c r="X204" s="120">
        <f>'Verdeling Gemeentefonds 2021'!BF204/'Verdeling Gemeentefonds 2021'!$BS204</f>
        <v>0</v>
      </c>
      <c r="Y204" s="112">
        <f>'Verdeling Gemeentefonds 2021'!BL204/'Verdeling Gemeentefonds 2021'!$BS204</f>
        <v>0</v>
      </c>
      <c r="Z204" s="120">
        <f>'Verdeling Gemeentefonds 2021'!BR204/'Verdeling Gemeentefonds 2021'!$BS204</f>
        <v>2.0868106375290145E-3</v>
      </c>
      <c r="AA204" s="129">
        <f t="shared" si="3"/>
        <v>1.0000000557411086</v>
      </c>
    </row>
    <row r="205" spans="1:27" x14ac:dyDescent="0.25">
      <c r="A205" s="128" t="s">
        <v>338</v>
      </c>
      <c r="B205" s="13" t="s">
        <v>39</v>
      </c>
      <c r="C205" s="112">
        <f>'Verdeling Gemeentefonds 2021'!D205/'Verdeling Gemeentefonds 2021'!$BS205</f>
        <v>0</v>
      </c>
      <c r="D205" s="115">
        <f>'Verdeling Gemeentefonds 2021'!E205/'Verdeling Gemeentefonds 2021'!$BS205</f>
        <v>0</v>
      </c>
      <c r="E205" s="115">
        <f>'Verdeling Gemeentefonds 2021'!F205/'Verdeling Gemeentefonds 2021'!$BS205</f>
        <v>0</v>
      </c>
      <c r="F205" s="115">
        <f>'Verdeling Gemeentefonds 2021'!G205/'Verdeling Gemeentefonds 2021'!$BS205</f>
        <v>0</v>
      </c>
      <c r="G205" s="115">
        <f>'Verdeling Gemeentefonds 2021'!H205/'Verdeling Gemeentefonds 2021'!$BS205</f>
        <v>0</v>
      </c>
      <c r="H205" s="115">
        <f>'Verdeling Gemeentefonds 2021'!I205/'Verdeling Gemeentefonds 2021'!$BS205</f>
        <v>0</v>
      </c>
      <c r="I205" s="119">
        <f>'Verdeling Gemeentefonds 2021'!J205/'Verdeling Gemeentefonds 2021'!$BS205</f>
        <v>0</v>
      </c>
      <c r="J205" s="113">
        <f>'Verdeling Gemeentefonds 2021'!N205/'Verdeling Gemeentefonds 2021'!$BS205</f>
        <v>3.9354424124802945E-2</v>
      </c>
      <c r="K205" s="115">
        <f>'Verdeling Gemeentefonds 2021'!S205/'Verdeling Gemeentefonds 2021'!$BS205</f>
        <v>3.5246234027312993E-2</v>
      </c>
      <c r="L205" s="119">
        <f>'Verdeling Gemeentefonds 2021'!T205/'Verdeling Gemeentefonds 2021'!$BS205</f>
        <v>7.4600658152115945E-2</v>
      </c>
      <c r="M205" s="112">
        <f>'Verdeling Gemeentefonds 2021'!Z205/'Verdeling Gemeentefonds 2021'!$BS205</f>
        <v>0.34308243528282312</v>
      </c>
      <c r="N205" s="115">
        <f>'Verdeling Gemeentefonds 2021'!AE205/'Verdeling Gemeentefonds 2021'!$BS205</f>
        <v>0.3167404984222465</v>
      </c>
      <c r="O205" s="117">
        <f>'Verdeling Gemeentefonds 2021'!AF205/'Verdeling Gemeentefonds 2021'!$BS205</f>
        <v>0.6598229337050695</v>
      </c>
      <c r="P205" s="122">
        <f>'Verdeling Gemeentefonds 2021'!AK205/'Verdeling Gemeentefonds 2021'!$BS205</f>
        <v>9.5985812448534241E-2</v>
      </c>
      <c r="Q205" s="125">
        <f>'Verdeling Gemeentefonds 2021'!AO205/'Verdeling Gemeentefonds 2021'!$BS205</f>
        <v>1.5893564484937193E-2</v>
      </c>
      <c r="R205" s="121">
        <f>'Verdeling Gemeentefonds 2021'!AR205/'Verdeling Gemeentefonds 2021'!$BS205</f>
        <v>2.1499864228292209E-2</v>
      </c>
      <c r="S205" s="121">
        <f>'Verdeling Gemeentefonds 2021'!AU205/'Verdeling Gemeentefonds 2021'!$BS205</f>
        <v>6.8872568324369179E-2</v>
      </c>
      <c r="T205" s="121">
        <f>'Verdeling Gemeentefonds 2021'!AX205/'Verdeling Gemeentefonds 2021'!$BS205</f>
        <v>3.7534270699296352E-2</v>
      </c>
      <c r="U205" s="121">
        <f>'Verdeling Gemeentefonds 2021'!BA205/'Verdeling Gemeentefonds 2021'!$BS205</f>
        <v>2.3855407553004207E-2</v>
      </c>
      <c r="V205" s="119">
        <f>'Verdeling Gemeentefonds 2021'!BB205/'Verdeling Gemeentefonds 2021'!$BS205</f>
        <v>0.16765567528989911</v>
      </c>
      <c r="W205" s="112">
        <f>'Verdeling Gemeentefonds 2021'!BI205/'Verdeling Gemeentefonds 2021'!$BS205</f>
        <v>-1.5194909711032528E-4</v>
      </c>
      <c r="X205" s="120">
        <f>'Verdeling Gemeentefonds 2021'!BF205/'Verdeling Gemeentefonds 2021'!$BS205</f>
        <v>0</v>
      </c>
      <c r="Y205" s="112">
        <f>'Verdeling Gemeentefonds 2021'!BL205/'Verdeling Gemeentefonds 2021'!$BS205</f>
        <v>0</v>
      </c>
      <c r="Z205" s="120">
        <f>'Verdeling Gemeentefonds 2021'!BR205/'Verdeling Gemeentefonds 2021'!$BS205</f>
        <v>2.0868103978698227E-3</v>
      </c>
      <c r="AA205" s="129">
        <f t="shared" si="3"/>
        <v>0.99999994089637823</v>
      </c>
    </row>
    <row r="206" spans="1:27" x14ac:dyDescent="0.25">
      <c r="A206" s="128" t="s">
        <v>504</v>
      </c>
      <c r="B206" s="13" t="s">
        <v>205</v>
      </c>
      <c r="C206" s="112">
        <f>'Verdeling Gemeentefonds 2021'!D206/'Verdeling Gemeentefonds 2021'!$BS206</f>
        <v>0</v>
      </c>
      <c r="D206" s="115">
        <f>'Verdeling Gemeentefonds 2021'!E206/'Verdeling Gemeentefonds 2021'!$BS206</f>
        <v>0</v>
      </c>
      <c r="E206" s="115">
        <f>'Verdeling Gemeentefonds 2021'!F206/'Verdeling Gemeentefonds 2021'!$BS206</f>
        <v>0</v>
      </c>
      <c r="F206" s="115">
        <f>'Verdeling Gemeentefonds 2021'!G206/'Verdeling Gemeentefonds 2021'!$BS206</f>
        <v>0</v>
      </c>
      <c r="G206" s="115">
        <f>'Verdeling Gemeentefonds 2021'!H206/'Verdeling Gemeentefonds 2021'!$BS206</f>
        <v>0</v>
      </c>
      <c r="H206" s="115">
        <f>'Verdeling Gemeentefonds 2021'!I206/'Verdeling Gemeentefonds 2021'!$BS206</f>
        <v>0</v>
      </c>
      <c r="I206" s="119">
        <f>'Verdeling Gemeentefonds 2021'!J206/'Verdeling Gemeentefonds 2021'!$BS206</f>
        <v>0</v>
      </c>
      <c r="J206" s="113">
        <f>'Verdeling Gemeentefonds 2021'!N206/'Verdeling Gemeentefonds 2021'!$BS206</f>
        <v>4.995996436850645E-2</v>
      </c>
      <c r="K206" s="115">
        <f>'Verdeling Gemeentefonds 2021'!S206/'Verdeling Gemeentefonds 2021'!$BS206</f>
        <v>5.8387948420230776E-2</v>
      </c>
      <c r="L206" s="119">
        <f>'Verdeling Gemeentefonds 2021'!T206/'Verdeling Gemeentefonds 2021'!$BS206</f>
        <v>0.10834791278873723</v>
      </c>
      <c r="M206" s="112">
        <f>'Verdeling Gemeentefonds 2021'!Z206/'Verdeling Gemeentefonds 2021'!$BS206</f>
        <v>0.33566308052546551</v>
      </c>
      <c r="N206" s="115">
        <f>'Verdeling Gemeentefonds 2021'!AE206/'Verdeling Gemeentefonds 2021'!$BS206</f>
        <v>0.2259391822277502</v>
      </c>
      <c r="O206" s="117">
        <f>'Verdeling Gemeentefonds 2021'!AF206/'Verdeling Gemeentefonds 2021'!$BS206</f>
        <v>0.56160226275321568</v>
      </c>
      <c r="P206" s="122">
        <f>'Verdeling Gemeentefonds 2021'!AK206/'Verdeling Gemeentefonds 2021'!$BS206</f>
        <v>9.9940161495070623E-2</v>
      </c>
      <c r="Q206" s="125">
        <f>'Verdeling Gemeentefonds 2021'!AO206/'Verdeling Gemeentefonds 2021'!$BS206</f>
        <v>1.8843221523694335E-2</v>
      </c>
      <c r="R206" s="121">
        <f>'Verdeling Gemeentefonds 2021'!AR206/'Verdeling Gemeentefonds 2021'!$BS206</f>
        <v>4.4276303951408483E-2</v>
      </c>
      <c r="S206" s="121">
        <f>'Verdeling Gemeentefonds 2021'!AU206/'Verdeling Gemeentefonds 2021'!$BS206</f>
        <v>6.4219115901188117E-2</v>
      </c>
      <c r="T206" s="121">
        <f>'Verdeling Gemeentefonds 2021'!AX206/'Verdeling Gemeentefonds 2021'!$BS206</f>
        <v>5.6560208743449247E-2</v>
      </c>
      <c r="U206" s="121">
        <f>'Verdeling Gemeentefonds 2021'!BA206/'Verdeling Gemeentefonds 2021'!$BS206</f>
        <v>4.4288963195673575E-2</v>
      </c>
      <c r="V206" s="119">
        <f>'Verdeling Gemeentefonds 2021'!BB206/'Verdeling Gemeentefonds 2021'!$BS206</f>
        <v>0.22818781331541377</v>
      </c>
      <c r="W206" s="112">
        <f>'Verdeling Gemeentefonds 2021'!BI206/'Verdeling Gemeentefonds 2021'!$BS206</f>
        <v>-1.6500163099426597E-4</v>
      </c>
      <c r="X206" s="120">
        <f>'Verdeling Gemeentefonds 2021'!BF206/'Verdeling Gemeentefonds 2021'!$BS206</f>
        <v>0</v>
      </c>
      <c r="Y206" s="112">
        <f>'Verdeling Gemeentefonds 2021'!BL206/'Verdeling Gemeentefonds 2021'!$BS206</f>
        <v>0</v>
      </c>
      <c r="Z206" s="120">
        <f>'Verdeling Gemeentefonds 2021'!BR206/'Verdeling Gemeentefonds 2021'!$BS206</f>
        <v>2.0868104359771573E-3</v>
      </c>
      <c r="AA206" s="129">
        <f t="shared" si="3"/>
        <v>0.99999995915742035</v>
      </c>
    </row>
    <row r="207" spans="1:27" x14ac:dyDescent="0.25">
      <c r="A207" s="128" t="s">
        <v>359</v>
      </c>
      <c r="B207" s="13" t="s">
        <v>60</v>
      </c>
      <c r="C207" s="112">
        <f>'Verdeling Gemeentefonds 2021'!D207/'Verdeling Gemeentefonds 2021'!$BS207</f>
        <v>0</v>
      </c>
      <c r="D207" s="115">
        <f>'Verdeling Gemeentefonds 2021'!E207/'Verdeling Gemeentefonds 2021'!$BS207</f>
        <v>0</v>
      </c>
      <c r="E207" s="115">
        <f>'Verdeling Gemeentefonds 2021'!F207/'Verdeling Gemeentefonds 2021'!$BS207</f>
        <v>0</v>
      </c>
      <c r="F207" s="115">
        <f>'Verdeling Gemeentefonds 2021'!G207/'Verdeling Gemeentefonds 2021'!$BS207</f>
        <v>0</v>
      </c>
      <c r="G207" s="115">
        <f>'Verdeling Gemeentefonds 2021'!H207/'Verdeling Gemeentefonds 2021'!$BS207</f>
        <v>0</v>
      </c>
      <c r="H207" s="115">
        <f>'Verdeling Gemeentefonds 2021'!I207/'Verdeling Gemeentefonds 2021'!$BS207</f>
        <v>0</v>
      </c>
      <c r="I207" s="119">
        <f>'Verdeling Gemeentefonds 2021'!J207/'Verdeling Gemeentefonds 2021'!$BS207</f>
        <v>0</v>
      </c>
      <c r="J207" s="113">
        <f>'Verdeling Gemeentefonds 2021'!N207/'Verdeling Gemeentefonds 2021'!$BS207</f>
        <v>0.12157225815165394</v>
      </c>
      <c r="K207" s="115">
        <f>'Verdeling Gemeentefonds 2021'!S207/'Verdeling Gemeentefonds 2021'!$BS207</f>
        <v>9.5453330941499138E-4</v>
      </c>
      <c r="L207" s="119">
        <f>'Verdeling Gemeentefonds 2021'!T207/'Verdeling Gemeentefonds 2021'!$BS207</f>
        <v>0.12252679146106892</v>
      </c>
      <c r="M207" s="112">
        <f>'Verdeling Gemeentefonds 2021'!Z207/'Verdeling Gemeentefonds 2021'!$BS207</f>
        <v>0.39654971553414914</v>
      </c>
      <c r="N207" s="115">
        <f>'Verdeling Gemeentefonds 2021'!AE207/'Verdeling Gemeentefonds 2021'!$BS207</f>
        <v>0.16568298894217134</v>
      </c>
      <c r="O207" s="117">
        <f>'Verdeling Gemeentefonds 2021'!AF207/'Verdeling Gemeentefonds 2021'!$BS207</f>
        <v>0.56223270447632046</v>
      </c>
      <c r="P207" s="122">
        <f>'Verdeling Gemeentefonds 2021'!AK207/'Verdeling Gemeentefonds 2021'!$BS207</f>
        <v>8.5890792545347261E-2</v>
      </c>
      <c r="Q207" s="125">
        <f>'Verdeling Gemeentefonds 2021'!AO207/'Verdeling Gemeentefonds 2021'!$BS207</f>
        <v>1.7594561369454465E-2</v>
      </c>
      <c r="R207" s="121">
        <f>'Verdeling Gemeentefonds 2021'!AR207/'Verdeling Gemeentefonds 2021'!$BS207</f>
        <v>2.2783768805449016E-2</v>
      </c>
      <c r="S207" s="121">
        <f>'Verdeling Gemeentefonds 2021'!AU207/'Verdeling Gemeentefonds 2021'!$BS207</f>
        <v>8.0173738620005333E-2</v>
      </c>
      <c r="T207" s="121">
        <f>'Verdeling Gemeentefonds 2021'!AX207/'Verdeling Gemeentefonds 2021'!$BS207</f>
        <v>6.1678875199372166E-2</v>
      </c>
      <c r="U207" s="121">
        <f>'Verdeling Gemeentefonds 2021'!BA207/'Verdeling Gemeentefonds 2021'!$BS207</f>
        <v>4.5218815513682752E-2</v>
      </c>
      <c r="V207" s="119">
        <f>'Verdeling Gemeentefonds 2021'!BB207/'Verdeling Gemeentefonds 2021'!$BS207</f>
        <v>0.22744975950796373</v>
      </c>
      <c r="W207" s="112">
        <f>'Verdeling Gemeentefonds 2021'!BI207/'Verdeling Gemeentefonds 2021'!$BS207</f>
        <v>-1.8691858362351741E-4</v>
      </c>
      <c r="X207" s="120">
        <f>'Verdeling Gemeentefonds 2021'!BF207/'Verdeling Gemeentefonds 2021'!$BS207</f>
        <v>0</v>
      </c>
      <c r="Y207" s="112">
        <f>'Verdeling Gemeentefonds 2021'!BL207/'Verdeling Gemeentefonds 2021'!$BS207</f>
        <v>0</v>
      </c>
      <c r="Z207" s="120">
        <f>'Verdeling Gemeentefonds 2021'!BR207/'Verdeling Gemeentefonds 2021'!$BS207</f>
        <v>2.0868103955874492E-3</v>
      </c>
      <c r="AA207" s="129">
        <f t="shared" si="3"/>
        <v>0.99999993980266433</v>
      </c>
    </row>
    <row r="208" spans="1:27" x14ac:dyDescent="0.25">
      <c r="A208" s="128" t="s">
        <v>473</v>
      </c>
      <c r="B208" s="13" t="s">
        <v>174</v>
      </c>
      <c r="C208" s="112">
        <f>'Verdeling Gemeentefonds 2021'!D208/'Verdeling Gemeentefonds 2021'!$BS208</f>
        <v>0</v>
      </c>
      <c r="D208" s="115">
        <f>'Verdeling Gemeentefonds 2021'!E208/'Verdeling Gemeentefonds 2021'!$BS208</f>
        <v>0.37043698670785757</v>
      </c>
      <c r="E208" s="115">
        <f>'Verdeling Gemeentefonds 2021'!F208/'Verdeling Gemeentefonds 2021'!$BS208</f>
        <v>0</v>
      </c>
      <c r="F208" s="115">
        <f>'Verdeling Gemeentefonds 2021'!G208/'Verdeling Gemeentefonds 2021'!$BS208</f>
        <v>0</v>
      </c>
      <c r="G208" s="115">
        <f>'Verdeling Gemeentefonds 2021'!H208/'Verdeling Gemeentefonds 2021'!$BS208</f>
        <v>0</v>
      </c>
      <c r="H208" s="115">
        <f>'Verdeling Gemeentefonds 2021'!I208/'Verdeling Gemeentefonds 2021'!$BS208</f>
        <v>0.13427762509453531</v>
      </c>
      <c r="I208" s="119">
        <f>'Verdeling Gemeentefonds 2021'!J208/'Verdeling Gemeentefonds 2021'!$BS208</f>
        <v>0.50471461180239285</v>
      </c>
      <c r="J208" s="113">
        <f>'Verdeling Gemeentefonds 2021'!N208/'Verdeling Gemeentefonds 2021'!$BS208</f>
        <v>2.9166640105771587E-2</v>
      </c>
      <c r="K208" s="115">
        <f>'Verdeling Gemeentefonds 2021'!S208/'Verdeling Gemeentefonds 2021'!$BS208</f>
        <v>2.6066614972866414E-2</v>
      </c>
      <c r="L208" s="119">
        <f>'Verdeling Gemeentefonds 2021'!T208/'Verdeling Gemeentefonds 2021'!$BS208</f>
        <v>5.5233255078638001E-2</v>
      </c>
      <c r="M208" s="112">
        <f>'Verdeling Gemeentefonds 2021'!Z208/'Verdeling Gemeentefonds 2021'!$BS208</f>
        <v>0.15223853500902121</v>
      </c>
      <c r="N208" s="115">
        <f>'Verdeling Gemeentefonds 2021'!AE208/'Verdeling Gemeentefonds 2021'!$BS208</f>
        <v>5.6029992623881975E-2</v>
      </c>
      <c r="O208" s="117">
        <f>'Verdeling Gemeentefonds 2021'!AF208/'Verdeling Gemeentefonds 2021'!$BS208</f>
        <v>0.20826852763290316</v>
      </c>
      <c r="P208" s="122">
        <f>'Verdeling Gemeentefonds 2021'!AK208/'Verdeling Gemeentefonds 2021'!$BS208</f>
        <v>4.9408458573166779E-3</v>
      </c>
      <c r="Q208" s="125">
        <f>'Verdeling Gemeentefonds 2021'!AO208/'Verdeling Gemeentefonds 2021'!$BS208</f>
        <v>1.0752889063575129E-2</v>
      </c>
      <c r="R208" s="121">
        <f>'Verdeling Gemeentefonds 2021'!AR208/'Verdeling Gemeentefonds 2021'!$BS208</f>
        <v>3.8952441057892841E-2</v>
      </c>
      <c r="S208" s="121">
        <f>'Verdeling Gemeentefonds 2021'!AU208/'Verdeling Gemeentefonds 2021'!$BS208</f>
        <v>4.9978414032216326E-2</v>
      </c>
      <c r="T208" s="121">
        <f>'Verdeling Gemeentefonds 2021'!AX208/'Verdeling Gemeentefonds 2021'!$BS208</f>
        <v>7.9959065167875279E-2</v>
      </c>
      <c r="U208" s="121">
        <f>'Verdeling Gemeentefonds 2021'!BA208/'Verdeling Gemeentefonds 2021'!$BS208</f>
        <v>4.5289767939088676E-2</v>
      </c>
      <c r="V208" s="119">
        <f>'Verdeling Gemeentefonds 2021'!BB208/'Verdeling Gemeentefonds 2021'!$BS208</f>
        <v>0.22493257726064828</v>
      </c>
      <c r="W208" s="112">
        <f>'Verdeling Gemeentefonds 2021'!BI208/'Verdeling Gemeentefonds 2021'!$BS208</f>
        <v>-1.7662784342421141E-4</v>
      </c>
      <c r="X208" s="120">
        <f>'Verdeling Gemeentefonds 2021'!BF208/'Verdeling Gemeentefonds 2021'!$BS208</f>
        <v>0</v>
      </c>
      <c r="Y208" s="112">
        <f>'Verdeling Gemeentefonds 2021'!BL208/'Verdeling Gemeentefonds 2021'!$BS208</f>
        <v>0</v>
      </c>
      <c r="Z208" s="120">
        <f>'Verdeling Gemeentefonds 2021'!BR208/'Verdeling Gemeentefonds 2021'!$BS208</f>
        <v>2.086810521855483E-3</v>
      </c>
      <c r="AA208" s="129">
        <f t="shared" si="3"/>
        <v>1.0000000003103302</v>
      </c>
    </row>
    <row r="209" spans="1:27" x14ac:dyDescent="0.25">
      <c r="A209" s="128" t="s">
        <v>534</v>
      </c>
      <c r="B209" s="13" t="s">
        <v>237</v>
      </c>
      <c r="C209" s="112">
        <f>'Verdeling Gemeentefonds 2021'!D209/'Verdeling Gemeentefonds 2021'!$BS209</f>
        <v>0</v>
      </c>
      <c r="D209" s="115">
        <f>'Verdeling Gemeentefonds 2021'!E209/'Verdeling Gemeentefonds 2021'!$BS209</f>
        <v>0</v>
      </c>
      <c r="E209" s="115">
        <f>'Verdeling Gemeentefonds 2021'!F209/'Verdeling Gemeentefonds 2021'!$BS209</f>
        <v>0</v>
      </c>
      <c r="F209" s="115">
        <f>'Verdeling Gemeentefonds 2021'!G209/'Verdeling Gemeentefonds 2021'!$BS209</f>
        <v>0</v>
      </c>
      <c r="G209" s="115">
        <f>'Verdeling Gemeentefonds 2021'!H209/'Verdeling Gemeentefonds 2021'!$BS209</f>
        <v>0</v>
      </c>
      <c r="H209" s="115">
        <f>'Verdeling Gemeentefonds 2021'!I209/'Verdeling Gemeentefonds 2021'!$BS209</f>
        <v>0</v>
      </c>
      <c r="I209" s="119">
        <f>'Verdeling Gemeentefonds 2021'!J209/'Verdeling Gemeentefonds 2021'!$BS209</f>
        <v>0</v>
      </c>
      <c r="J209" s="113">
        <f>'Verdeling Gemeentefonds 2021'!N209/'Verdeling Gemeentefonds 2021'!$BS209</f>
        <v>4.6670279677974338E-2</v>
      </c>
      <c r="K209" s="115">
        <f>'Verdeling Gemeentefonds 2021'!S209/'Verdeling Gemeentefonds 2021'!$BS209</f>
        <v>4.4382102964942742E-3</v>
      </c>
      <c r="L209" s="119">
        <f>'Verdeling Gemeentefonds 2021'!T209/'Verdeling Gemeentefonds 2021'!$BS209</f>
        <v>5.110848997446861E-2</v>
      </c>
      <c r="M209" s="112">
        <f>'Verdeling Gemeentefonds 2021'!Z209/'Verdeling Gemeentefonds 2021'!$BS209</f>
        <v>0.29868367645597305</v>
      </c>
      <c r="N209" s="115">
        <f>'Verdeling Gemeentefonds 2021'!AE209/'Verdeling Gemeentefonds 2021'!$BS209</f>
        <v>0.34322710539553647</v>
      </c>
      <c r="O209" s="117">
        <f>'Verdeling Gemeentefonds 2021'!AF209/'Verdeling Gemeentefonds 2021'!$BS209</f>
        <v>0.64191078185150952</v>
      </c>
      <c r="P209" s="122">
        <f>'Verdeling Gemeentefonds 2021'!AK209/'Verdeling Gemeentefonds 2021'!$BS209</f>
        <v>0.20624688610566513</v>
      </c>
      <c r="Q209" s="125">
        <f>'Verdeling Gemeentefonds 2021'!AO209/'Verdeling Gemeentefonds 2021'!$BS209</f>
        <v>1.1926954289911577E-2</v>
      </c>
      <c r="R209" s="121">
        <f>'Verdeling Gemeentefonds 2021'!AR209/'Verdeling Gemeentefonds 2021'!$BS209</f>
        <v>1.3548930857483514E-2</v>
      </c>
      <c r="S209" s="121">
        <f>'Verdeling Gemeentefonds 2021'!AU209/'Verdeling Gemeentefonds 2021'!$BS209</f>
        <v>3.6414627633472703E-2</v>
      </c>
      <c r="T209" s="121">
        <f>'Verdeling Gemeentefonds 2021'!AX209/'Verdeling Gemeentefonds 2021'!$BS209</f>
        <v>2.0757172064956801E-2</v>
      </c>
      <c r="U209" s="121">
        <f>'Verdeling Gemeentefonds 2021'!BA209/'Verdeling Gemeentefonds 2021'!$BS209</f>
        <v>1.613429130405318E-2</v>
      </c>
      <c r="V209" s="119">
        <f>'Verdeling Gemeentefonds 2021'!BB209/'Verdeling Gemeentefonds 2021'!$BS209</f>
        <v>9.8781976149877784E-2</v>
      </c>
      <c r="W209" s="112">
        <f>'Verdeling Gemeentefonds 2021'!BI209/'Verdeling Gemeentefonds 2021'!$BS209</f>
        <v>-1.3501263625694999E-4</v>
      </c>
      <c r="X209" s="120">
        <f>'Verdeling Gemeentefonds 2021'!BF209/'Verdeling Gemeentefonds 2021'!$BS209</f>
        <v>0</v>
      </c>
      <c r="Y209" s="112">
        <f>'Verdeling Gemeentefonds 2021'!BL209/'Verdeling Gemeentefonds 2021'!$BS209</f>
        <v>0</v>
      </c>
      <c r="Z209" s="120">
        <f>'Verdeling Gemeentefonds 2021'!BR209/'Verdeling Gemeentefonds 2021'!$BS209</f>
        <v>2.0868103789379094E-3</v>
      </c>
      <c r="AA209" s="129">
        <f t="shared" si="3"/>
        <v>0.99999993182420199</v>
      </c>
    </row>
    <row r="210" spans="1:27" x14ac:dyDescent="0.25">
      <c r="A210" s="128" t="s">
        <v>439</v>
      </c>
      <c r="B210" s="13" t="s">
        <v>140</v>
      </c>
      <c r="C210" s="112">
        <f>'Verdeling Gemeentefonds 2021'!D210/'Verdeling Gemeentefonds 2021'!$BS210</f>
        <v>0</v>
      </c>
      <c r="D210" s="115">
        <f>'Verdeling Gemeentefonds 2021'!E210/'Verdeling Gemeentefonds 2021'!$BS210</f>
        <v>0</v>
      </c>
      <c r="E210" s="115">
        <f>'Verdeling Gemeentefonds 2021'!F210/'Verdeling Gemeentefonds 2021'!$BS210</f>
        <v>0</v>
      </c>
      <c r="F210" s="115">
        <f>'Verdeling Gemeentefonds 2021'!G210/'Verdeling Gemeentefonds 2021'!$BS210</f>
        <v>0</v>
      </c>
      <c r="G210" s="115">
        <f>'Verdeling Gemeentefonds 2021'!H210/'Verdeling Gemeentefonds 2021'!$BS210</f>
        <v>0</v>
      </c>
      <c r="H210" s="115">
        <f>'Verdeling Gemeentefonds 2021'!I210/'Verdeling Gemeentefonds 2021'!$BS210</f>
        <v>0</v>
      </c>
      <c r="I210" s="119">
        <f>'Verdeling Gemeentefonds 2021'!J210/'Verdeling Gemeentefonds 2021'!$BS210</f>
        <v>0</v>
      </c>
      <c r="J210" s="113">
        <f>'Verdeling Gemeentefonds 2021'!N210/'Verdeling Gemeentefonds 2021'!$BS210</f>
        <v>7.0893667497606769E-2</v>
      </c>
      <c r="K210" s="115">
        <f>'Verdeling Gemeentefonds 2021'!S210/'Verdeling Gemeentefonds 2021'!$BS210</f>
        <v>1.0335450733983526E-2</v>
      </c>
      <c r="L210" s="119">
        <f>'Verdeling Gemeentefonds 2021'!T210/'Verdeling Gemeentefonds 2021'!$BS210</f>
        <v>8.1229118231590292E-2</v>
      </c>
      <c r="M210" s="112">
        <f>'Verdeling Gemeentefonds 2021'!Z210/'Verdeling Gemeentefonds 2021'!$BS210</f>
        <v>0.34412172377307026</v>
      </c>
      <c r="N210" s="115">
        <f>'Verdeling Gemeentefonds 2021'!AE210/'Verdeling Gemeentefonds 2021'!$BS210</f>
        <v>0.25145635003907058</v>
      </c>
      <c r="O210" s="117">
        <f>'Verdeling Gemeentefonds 2021'!AF210/'Verdeling Gemeentefonds 2021'!$BS210</f>
        <v>0.59557807381214078</v>
      </c>
      <c r="P210" s="122">
        <f>'Verdeling Gemeentefonds 2021'!AK210/'Verdeling Gemeentefonds 2021'!$BS210</f>
        <v>0.20933650098451995</v>
      </c>
      <c r="Q210" s="125">
        <f>'Verdeling Gemeentefonds 2021'!AO210/'Verdeling Gemeentefonds 2021'!$BS210</f>
        <v>1.501008189245772E-2</v>
      </c>
      <c r="R210" s="121">
        <f>'Verdeling Gemeentefonds 2021'!AR210/'Verdeling Gemeentefonds 2021'!$BS210</f>
        <v>2.5147504277434049E-2</v>
      </c>
      <c r="S210" s="121">
        <f>'Verdeling Gemeentefonds 2021'!AU210/'Verdeling Gemeentefonds 2021'!$BS210</f>
        <v>3.2874067974992163E-2</v>
      </c>
      <c r="T210" s="121">
        <f>'Verdeling Gemeentefonds 2021'!AX210/'Verdeling Gemeentefonds 2021'!$BS210</f>
        <v>2.5594860116528756E-2</v>
      </c>
      <c r="U210" s="121">
        <f>'Verdeling Gemeentefonds 2021'!BA210/'Verdeling Gemeentefonds 2021'!$BS210</f>
        <v>1.3296052710677648E-2</v>
      </c>
      <c r="V210" s="119">
        <f>'Verdeling Gemeentefonds 2021'!BB210/'Verdeling Gemeentefonds 2021'!$BS210</f>
        <v>0.11192256697209033</v>
      </c>
      <c r="W210" s="112">
        <f>'Verdeling Gemeentefonds 2021'!BI210/'Verdeling Gemeentefonds 2021'!$BS210</f>
        <v>-1.5314219238547926E-4</v>
      </c>
      <c r="X210" s="120">
        <f>'Verdeling Gemeentefonds 2021'!BF210/'Verdeling Gemeentefonds 2021'!$BS210</f>
        <v>0</v>
      </c>
      <c r="Y210" s="112">
        <f>'Verdeling Gemeentefonds 2021'!BL210/'Verdeling Gemeentefonds 2021'!$BS210</f>
        <v>0</v>
      </c>
      <c r="Z210" s="120">
        <f>'Verdeling Gemeentefonds 2021'!BR210/'Verdeling Gemeentefonds 2021'!$BS210</f>
        <v>2.0868103713316643E-3</v>
      </c>
      <c r="AA210" s="129">
        <f t="shared" si="3"/>
        <v>0.99999992817928751</v>
      </c>
    </row>
    <row r="211" spans="1:27" x14ac:dyDescent="0.25">
      <c r="A211" s="128" t="s">
        <v>486</v>
      </c>
      <c r="B211" s="13" t="s">
        <v>187</v>
      </c>
      <c r="C211" s="112">
        <f>'Verdeling Gemeentefonds 2021'!D211/'Verdeling Gemeentefonds 2021'!$BS211</f>
        <v>0</v>
      </c>
      <c r="D211" s="115">
        <f>'Verdeling Gemeentefonds 2021'!E211/'Verdeling Gemeentefonds 2021'!$BS211</f>
        <v>0</v>
      </c>
      <c r="E211" s="115">
        <f>'Verdeling Gemeentefonds 2021'!F211/'Verdeling Gemeentefonds 2021'!$BS211</f>
        <v>0</v>
      </c>
      <c r="F211" s="115">
        <f>'Verdeling Gemeentefonds 2021'!G211/'Verdeling Gemeentefonds 2021'!$BS211</f>
        <v>0</v>
      </c>
      <c r="G211" s="115">
        <f>'Verdeling Gemeentefonds 2021'!H211/'Verdeling Gemeentefonds 2021'!$BS211</f>
        <v>0</v>
      </c>
      <c r="H211" s="115">
        <f>'Verdeling Gemeentefonds 2021'!I211/'Verdeling Gemeentefonds 2021'!$BS211</f>
        <v>0</v>
      </c>
      <c r="I211" s="119">
        <f>'Verdeling Gemeentefonds 2021'!J211/'Verdeling Gemeentefonds 2021'!$BS211</f>
        <v>0</v>
      </c>
      <c r="J211" s="113">
        <f>'Verdeling Gemeentefonds 2021'!N211/'Verdeling Gemeentefonds 2021'!$BS211</f>
        <v>7.1585867204793388E-2</v>
      </c>
      <c r="K211" s="115">
        <f>'Verdeling Gemeentefonds 2021'!S211/'Verdeling Gemeentefonds 2021'!$BS211</f>
        <v>6.7765607854831968E-3</v>
      </c>
      <c r="L211" s="119">
        <f>'Verdeling Gemeentefonds 2021'!T211/'Verdeling Gemeentefonds 2021'!$BS211</f>
        <v>7.8362427990276581E-2</v>
      </c>
      <c r="M211" s="112">
        <f>'Verdeling Gemeentefonds 2021'!Z211/'Verdeling Gemeentefonds 2021'!$BS211</f>
        <v>0.40833293447727814</v>
      </c>
      <c r="N211" s="115">
        <f>'Verdeling Gemeentefonds 2021'!AE211/'Verdeling Gemeentefonds 2021'!$BS211</f>
        <v>0.22232352980469491</v>
      </c>
      <c r="O211" s="117">
        <f>'Verdeling Gemeentefonds 2021'!AF211/'Verdeling Gemeentefonds 2021'!$BS211</f>
        <v>0.63065646428197308</v>
      </c>
      <c r="P211" s="122">
        <f>'Verdeling Gemeentefonds 2021'!AK211/'Verdeling Gemeentefonds 2021'!$BS211</f>
        <v>0.10148323602562039</v>
      </c>
      <c r="Q211" s="125">
        <f>'Verdeling Gemeentefonds 2021'!AO211/'Verdeling Gemeentefonds 2021'!$BS211</f>
        <v>1.5686222631332462E-2</v>
      </c>
      <c r="R211" s="121">
        <f>'Verdeling Gemeentefonds 2021'!AR211/'Verdeling Gemeentefonds 2021'!$BS211</f>
        <v>3.3892987534646569E-2</v>
      </c>
      <c r="S211" s="121">
        <f>'Verdeling Gemeentefonds 2021'!AU211/'Verdeling Gemeentefonds 2021'!$BS211</f>
        <v>6.6680357962371054E-2</v>
      </c>
      <c r="T211" s="121">
        <f>'Verdeling Gemeentefonds 2021'!AX211/'Verdeling Gemeentefonds 2021'!$BS211</f>
        <v>2.1381623711570322E-2</v>
      </c>
      <c r="U211" s="121">
        <f>'Verdeling Gemeentefonds 2021'!BA211/'Verdeling Gemeentefonds 2021'!$BS211</f>
        <v>4.9961841317032941E-2</v>
      </c>
      <c r="V211" s="119">
        <f>'Verdeling Gemeentefonds 2021'!BB211/'Verdeling Gemeentefonds 2021'!$BS211</f>
        <v>0.18760303315695334</v>
      </c>
      <c r="W211" s="112">
        <f>'Verdeling Gemeentefonds 2021'!BI211/'Verdeling Gemeentefonds 2021'!$BS211</f>
        <v>-1.9172223958242334E-4</v>
      </c>
      <c r="X211" s="120">
        <f>'Verdeling Gemeentefonds 2021'!BF211/'Verdeling Gemeentefonds 2021'!$BS211</f>
        <v>0</v>
      </c>
      <c r="Y211" s="112">
        <f>'Verdeling Gemeentefonds 2021'!BL211/'Verdeling Gemeentefonds 2021'!$BS211</f>
        <v>0</v>
      </c>
      <c r="Z211" s="120">
        <f>'Verdeling Gemeentefonds 2021'!BR211/'Verdeling Gemeentefonds 2021'!$BS211</f>
        <v>2.0868110434503527E-3</v>
      </c>
      <c r="AA211" s="129">
        <f t="shared" si="3"/>
        <v>1.0000002502586913</v>
      </c>
    </row>
    <row r="212" spans="1:27" x14ac:dyDescent="0.25">
      <c r="A212" s="128" t="s">
        <v>386</v>
      </c>
      <c r="B212" s="13" t="s">
        <v>87</v>
      </c>
      <c r="C212" s="112">
        <f>'Verdeling Gemeentefonds 2021'!D212/'Verdeling Gemeentefonds 2021'!$BS212</f>
        <v>0</v>
      </c>
      <c r="D212" s="115">
        <f>'Verdeling Gemeentefonds 2021'!E212/'Verdeling Gemeentefonds 2021'!$BS212</f>
        <v>0</v>
      </c>
      <c r="E212" s="115">
        <f>'Verdeling Gemeentefonds 2021'!F212/'Verdeling Gemeentefonds 2021'!$BS212</f>
        <v>0</v>
      </c>
      <c r="F212" s="115">
        <f>'Verdeling Gemeentefonds 2021'!G212/'Verdeling Gemeentefonds 2021'!$BS212</f>
        <v>0</v>
      </c>
      <c r="G212" s="115">
        <f>'Verdeling Gemeentefonds 2021'!H212/'Verdeling Gemeentefonds 2021'!$BS212</f>
        <v>0</v>
      </c>
      <c r="H212" s="115">
        <f>'Verdeling Gemeentefonds 2021'!I212/'Verdeling Gemeentefonds 2021'!$BS212</f>
        <v>0</v>
      </c>
      <c r="I212" s="119">
        <f>'Verdeling Gemeentefonds 2021'!J212/'Verdeling Gemeentefonds 2021'!$BS212</f>
        <v>0</v>
      </c>
      <c r="J212" s="113">
        <f>'Verdeling Gemeentefonds 2021'!N212/'Verdeling Gemeentefonds 2021'!$BS212</f>
        <v>4.3041785911095143E-2</v>
      </c>
      <c r="K212" s="115">
        <f>'Verdeling Gemeentefonds 2021'!S212/'Verdeling Gemeentefonds 2021'!$BS212</f>
        <v>6.7928516103005626E-2</v>
      </c>
      <c r="L212" s="119">
        <f>'Verdeling Gemeentefonds 2021'!T212/'Verdeling Gemeentefonds 2021'!$BS212</f>
        <v>0.11097030201410076</v>
      </c>
      <c r="M212" s="112">
        <f>'Verdeling Gemeentefonds 2021'!Z212/'Verdeling Gemeentefonds 2021'!$BS212</f>
        <v>0.33767240686063832</v>
      </c>
      <c r="N212" s="115">
        <f>'Verdeling Gemeentefonds 2021'!AE212/'Verdeling Gemeentefonds 2021'!$BS212</f>
        <v>0.27920907758390678</v>
      </c>
      <c r="O212" s="117">
        <f>'Verdeling Gemeentefonds 2021'!AF212/'Verdeling Gemeentefonds 2021'!$BS212</f>
        <v>0.61688148444454505</v>
      </c>
      <c r="P212" s="122">
        <f>'Verdeling Gemeentefonds 2021'!AK212/'Verdeling Gemeentefonds 2021'!$BS212</f>
        <v>7.9737348120445667E-2</v>
      </c>
      <c r="Q212" s="125">
        <f>'Verdeling Gemeentefonds 2021'!AO212/'Verdeling Gemeentefonds 2021'!$BS212</f>
        <v>1.4435884608453842E-2</v>
      </c>
      <c r="R212" s="121">
        <f>'Verdeling Gemeentefonds 2021'!AR212/'Verdeling Gemeentefonds 2021'!$BS212</f>
        <v>3.1625794087172865E-2</v>
      </c>
      <c r="S212" s="121">
        <f>'Verdeling Gemeentefonds 2021'!AU212/'Verdeling Gemeentefonds 2021'!$BS212</f>
        <v>5.5298920335965986E-2</v>
      </c>
      <c r="T212" s="121">
        <f>'Verdeling Gemeentefonds 2021'!AX212/'Verdeling Gemeentefonds 2021'!$BS212</f>
        <v>6.138004939865617E-2</v>
      </c>
      <c r="U212" s="121">
        <f>'Verdeling Gemeentefonds 2021'!BA212/'Verdeling Gemeentefonds 2021'!$BS212</f>
        <v>2.7761182932767848E-2</v>
      </c>
      <c r="V212" s="119">
        <f>'Verdeling Gemeentefonds 2021'!BB212/'Verdeling Gemeentefonds 2021'!$BS212</f>
        <v>0.19050183136301671</v>
      </c>
      <c r="W212" s="112">
        <f>'Verdeling Gemeentefonds 2021'!BI212/'Verdeling Gemeentefonds 2021'!$BS212</f>
        <v>-1.7773775664387022E-4</v>
      </c>
      <c r="X212" s="120">
        <f>'Verdeling Gemeentefonds 2021'!BF212/'Verdeling Gemeentefonds 2021'!$BS212</f>
        <v>0</v>
      </c>
      <c r="Y212" s="112">
        <f>'Verdeling Gemeentefonds 2021'!BL212/'Verdeling Gemeentefonds 2021'!$BS212</f>
        <v>0</v>
      </c>
      <c r="Z212" s="120">
        <f>'Verdeling Gemeentefonds 2021'!BR212/'Verdeling Gemeentefonds 2021'!$BS212</f>
        <v>2.0868106021502851E-3</v>
      </c>
      <c r="AA212" s="129">
        <f t="shared" si="3"/>
        <v>1.0000000387876145</v>
      </c>
    </row>
    <row r="213" spans="1:27" x14ac:dyDescent="0.25">
      <c r="A213" s="128" t="s">
        <v>538</v>
      </c>
      <c r="B213" s="13" t="s">
        <v>241</v>
      </c>
      <c r="C213" s="112">
        <f>'Verdeling Gemeentefonds 2021'!D213/'Verdeling Gemeentefonds 2021'!$BS213</f>
        <v>0</v>
      </c>
      <c r="D213" s="115">
        <f>'Verdeling Gemeentefonds 2021'!E213/'Verdeling Gemeentefonds 2021'!$BS213</f>
        <v>0</v>
      </c>
      <c r="E213" s="115">
        <f>'Verdeling Gemeentefonds 2021'!F213/'Verdeling Gemeentefonds 2021'!$BS213</f>
        <v>0</v>
      </c>
      <c r="F213" s="115">
        <f>'Verdeling Gemeentefonds 2021'!G213/'Verdeling Gemeentefonds 2021'!$BS213</f>
        <v>0</v>
      </c>
      <c r="G213" s="115">
        <f>'Verdeling Gemeentefonds 2021'!H213/'Verdeling Gemeentefonds 2021'!$BS213</f>
        <v>0.24229579178781618</v>
      </c>
      <c r="H213" s="115">
        <f>'Verdeling Gemeentefonds 2021'!I213/'Verdeling Gemeentefonds 2021'!$BS213</f>
        <v>0</v>
      </c>
      <c r="I213" s="119">
        <f>'Verdeling Gemeentefonds 2021'!J213/'Verdeling Gemeentefonds 2021'!$BS213</f>
        <v>0.24229579178781618</v>
      </c>
      <c r="J213" s="113">
        <f>'Verdeling Gemeentefonds 2021'!N213/'Verdeling Gemeentefonds 2021'!$BS213</f>
        <v>6.5462970637701082E-2</v>
      </c>
      <c r="K213" s="115">
        <f>'Verdeling Gemeentefonds 2021'!S213/'Verdeling Gemeentefonds 2021'!$BS213</f>
        <v>8.5297225140836846E-2</v>
      </c>
      <c r="L213" s="119">
        <f>'Verdeling Gemeentefonds 2021'!T213/'Verdeling Gemeentefonds 2021'!$BS213</f>
        <v>0.15076019577853791</v>
      </c>
      <c r="M213" s="112">
        <f>'Verdeling Gemeentefonds 2021'!Z213/'Verdeling Gemeentefonds 2021'!$BS213</f>
        <v>0.23000699945407105</v>
      </c>
      <c r="N213" s="115">
        <f>'Verdeling Gemeentefonds 2021'!AE213/'Verdeling Gemeentefonds 2021'!$BS213</f>
        <v>0.15284329550514292</v>
      </c>
      <c r="O213" s="117">
        <f>'Verdeling Gemeentefonds 2021'!AF213/'Verdeling Gemeentefonds 2021'!$BS213</f>
        <v>0.38285029495921397</v>
      </c>
      <c r="P213" s="122">
        <f>'Verdeling Gemeentefonds 2021'!AK213/'Verdeling Gemeentefonds 2021'!$BS213</f>
        <v>8.3816953137539812E-2</v>
      </c>
      <c r="Q213" s="125">
        <f>'Verdeling Gemeentefonds 2021'!AO213/'Verdeling Gemeentefonds 2021'!$BS213</f>
        <v>1.1770605990292947E-2</v>
      </c>
      <c r="R213" s="121">
        <f>'Verdeling Gemeentefonds 2021'!AR213/'Verdeling Gemeentefonds 2021'!$BS213</f>
        <v>2.1203225897416921E-2</v>
      </c>
      <c r="S213" s="121">
        <f>'Verdeling Gemeentefonds 2021'!AU213/'Verdeling Gemeentefonds 2021'!$BS213</f>
        <v>4.1110669736338395E-2</v>
      </c>
      <c r="T213" s="121">
        <f>'Verdeling Gemeentefonds 2021'!AX213/'Verdeling Gemeentefonds 2021'!$BS213</f>
        <v>3.789118813189972E-2</v>
      </c>
      <c r="U213" s="121">
        <f>'Verdeling Gemeentefonds 2021'!BA213/'Verdeling Gemeentefonds 2021'!$BS213</f>
        <v>2.6409859946525595E-2</v>
      </c>
      <c r="V213" s="119">
        <f>'Verdeling Gemeentefonds 2021'!BB213/'Verdeling Gemeentefonds 2021'!$BS213</f>
        <v>0.13838554970247358</v>
      </c>
      <c r="W213" s="112">
        <f>'Verdeling Gemeentefonds 2021'!BI213/'Verdeling Gemeentefonds 2021'!$BS213</f>
        <v>-1.9563985033619236E-4</v>
      </c>
      <c r="X213" s="120">
        <f>'Verdeling Gemeentefonds 2021'!BF213/'Verdeling Gemeentefonds 2021'!$BS213</f>
        <v>0</v>
      </c>
      <c r="Y213" s="112">
        <f>'Verdeling Gemeentefonds 2021'!BL213/'Verdeling Gemeentefonds 2021'!$BS213</f>
        <v>0</v>
      </c>
      <c r="Z213" s="120">
        <f>'Verdeling Gemeentefonds 2021'!BR213/'Verdeling Gemeentefonds 2021'!$BS213</f>
        <v>2.0868104292724385E-3</v>
      </c>
      <c r="AA213" s="129">
        <f t="shared" si="3"/>
        <v>0.99999995594451774</v>
      </c>
    </row>
    <row r="214" spans="1:27" x14ac:dyDescent="0.25">
      <c r="A214" s="128" t="s">
        <v>474</v>
      </c>
      <c r="B214" s="13" t="s">
        <v>175</v>
      </c>
      <c r="C214" s="112">
        <f>'Verdeling Gemeentefonds 2021'!D214/'Verdeling Gemeentefonds 2021'!$BS214</f>
        <v>0</v>
      </c>
      <c r="D214" s="115">
        <f>'Verdeling Gemeentefonds 2021'!E214/'Verdeling Gemeentefonds 2021'!$BS214</f>
        <v>0</v>
      </c>
      <c r="E214" s="115">
        <f>'Verdeling Gemeentefonds 2021'!F214/'Verdeling Gemeentefonds 2021'!$BS214</f>
        <v>0</v>
      </c>
      <c r="F214" s="115">
        <f>'Verdeling Gemeentefonds 2021'!G214/'Verdeling Gemeentefonds 2021'!$BS214</f>
        <v>0</v>
      </c>
      <c r="G214" s="115">
        <f>'Verdeling Gemeentefonds 2021'!H214/'Verdeling Gemeentefonds 2021'!$BS214</f>
        <v>0</v>
      </c>
      <c r="H214" s="115">
        <f>'Verdeling Gemeentefonds 2021'!I214/'Verdeling Gemeentefonds 2021'!$BS214</f>
        <v>0</v>
      </c>
      <c r="I214" s="119">
        <f>'Verdeling Gemeentefonds 2021'!J214/'Verdeling Gemeentefonds 2021'!$BS214</f>
        <v>0</v>
      </c>
      <c r="J214" s="113">
        <f>'Verdeling Gemeentefonds 2021'!N214/'Verdeling Gemeentefonds 2021'!$BS214</f>
        <v>3.3968864675399772E-2</v>
      </c>
      <c r="K214" s="115">
        <f>'Verdeling Gemeentefonds 2021'!S214/'Verdeling Gemeentefonds 2021'!$BS214</f>
        <v>3.8747039524113531E-3</v>
      </c>
      <c r="L214" s="119">
        <f>'Verdeling Gemeentefonds 2021'!T214/'Verdeling Gemeentefonds 2021'!$BS214</f>
        <v>3.7843568627811124E-2</v>
      </c>
      <c r="M214" s="112">
        <f>'Verdeling Gemeentefonds 2021'!Z214/'Verdeling Gemeentefonds 2021'!$BS214</f>
        <v>0.32258508923180201</v>
      </c>
      <c r="N214" s="115">
        <f>'Verdeling Gemeentefonds 2021'!AE214/'Verdeling Gemeentefonds 2021'!$BS214</f>
        <v>0.26589782988951377</v>
      </c>
      <c r="O214" s="117">
        <f>'Verdeling Gemeentefonds 2021'!AF214/'Verdeling Gemeentefonds 2021'!$BS214</f>
        <v>0.58848291912131578</v>
      </c>
      <c r="P214" s="122">
        <f>'Verdeling Gemeentefonds 2021'!AK214/'Verdeling Gemeentefonds 2021'!$BS214</f>
        <v>0.19114697273407133</v>
      </c>
      <c r="Q214" s="125">
        <f>'Verdeling Gemeentefonds 2021'!AO214/'Verdeling Gemeentefonds 2021'!$BS214</f>
        <v>1.329080097815803E-2</v>
      </c>
      <c r="R214" s="121">
        <f>'Verdeling Gemeentefonds 2021'!AR214/'Verdeling Gemeentefonds 2021'!$BS214</f>
        <v>3.1525656143209034E-2</v>
      </c>
      <c r="S214" s="121">
        <f>'Verdeling Gemeentefonds 2021'!AU214/'Verdeling Gemeentefonds 2021'!$BS214</f>
        <v>4.6606603563696232E-2</v>
      </c>
      <c r="T214" s="121">
        <f>'Verdeling Gemeentefonds 2021'!AX214/'Verdeling Gemeentefonds 2021'!$BS214</f>
        <v>3.6539982998699559E-2</v>
      </c>
      <c r="U214" s="121">
        <f>'Verdeling Gemeentefonds 2021'!BA214/'Verdeling Gemeentefonds 2021'!$BS214</f>
        <v>5.2673294594915987E-2</v>
      </c>
      <c r="V214" s="119">
        <f>'Verdeling Gemeentefonds 2021'!BB214/'Verdeling Gemeentefonds 2021'!$BS214</f>
        <v>0.18063633827867884</v>
      </c>
      <c r="W214" s="112">
        <f>'Verdeling Gemeentefonds 2021'!BI214/'Verdeling Gemeentefonds 2021'!$BS214</f>
        <v>-1.9658044758638451E-4</v>
      </c>
      <c r="X214" s="120">
        <f>'Verdeling Gemeentefonds 2021'!BF214/'Verdeling Gemeentefonds 2021'!$BS214</f>
        <v>0</v>
      </c>
      <c r="Y214" s="112">
        <f>'Verdeling Gemeentefonds 2021'!BL214/'Verdeling Gemeentefonds 2021'!$BS214</f>
        <v>0</v>
      </c>
      <c r="Z214" s="120">
        <f>'Verdeling Gemeentefonds 2021'!BR214/'Verdeling Gemeentefonds 2021'!$BS214</f>
        <v>2.0868105815079387E-3</v>
      </c>
      <c r="AA214" s="129">
        <f t="shared" si="3"/>
        <v>1.0000000288957986</v>
      </c>
    </row>
    <row r="215" spans="1:27" x14ac:dyDescent="0.25">
      <c r="A215" s="128" t="s">
        <v>424</v>
      </c>
      <c r="B215" s="13" t="s">
        <v>125</v>
      </c>
      <c r="C215" s="112">
        <f>'Verdeling Gemeentefonds 2021'!D215/'Verdeling Gemeentefonds 2021'!$BS215</f>
        <v>0</v>
      </c>
      <c r="D215" s="115">
        <f>'Verdeling Gemeentefonds 2021'!E215/'Verdeling Gemeentefonds 2021'!$BS215</f>
        <v>0</v>
      </c>
      <c r="E215" s="115">
        <f>'Verdeling Gemeentefonds 2021'!F215/'Verdeling Gemeentefonds 2021'!$BS215</f>
        <v>0</v>
      </c>
      <c r="F215" s="115">
        <f>'Verdeling Gemeentefonds 2021'!G215/'Verdeling Gemeentefonds 2021'!$BS215</f>
        <v>0</v>
      </c>
      <c r="G215" s="115">
        <f>'Verdeling Gemeentefonds 2021'!H215/'Verdeling Gemeentefonds 2021'!$BS215</f>
        <v>0</v>
      </c>
      <c r="H215" s="115">
        <f>'Verdeling Gemeentefonds 2021'!I215/'Verdeling Gemeentefonds 2021'!$BS215</f>
        <v>0</v>
      </c>
      <c r="I215" s="119">
        <f>'Verdeling Gemeentefonds 2021'!J215/'Verdeling Gemeentefonds 2021'!$BS215</f>
        <v>0</v>
      </c>
      <c r="J215" s="113">
        <f>'Verdeling Gemeentefonds 2021'!N215/'Verdeling Gemeentefonds 2021'!$BS215</f>
        <v>5.3949156453394702E-2</v>
      </c>
      <c r="K215" s="115">
        <f>'Verdeling Gemeentefonds 2021'!S215/'Verdeling Gemeentefonds 2021'!$BS215</f>
        <v>3.0097472895687486E-2</v>
      </c>
      <c r="L215" s="119">
        <f>'Verdeling Gemeentefonds 2021'!T215/'Verdeling Gemeentefonds 2021'!$BS215</f>
        <v>8.4046629349082178E-2</v>
      </c>
      <c r="M215" s="112">
        <f>'Verdeling Gemeentefonds 2021'!Z215/'Verdeling Gemeentefonds 2021'!$BS215</f>
        <v>0.29401582865944981</v>
      </c>
      <c r="N215" s="115">
        <f>'Verdeling Gemeentefonds 2021'!AE215/'Verdeling Gemeentefonds 2021'!$BS215</f>
        <v>0.29381249400014003</v>
      </c>
      <c r="O215" s="117">
        <f>'Verdeling Gemeentefonds 2021'!AF215/'Verdeling Gemeentefonds 2021'!$BS215</f>
        <v>0.58782832265958984</v>
      </c>
      <c r="P215" s="122">
        <f>'Verdeling Gemeentefonds 2021'!AK215/'Verdeling Gemeentefonds 2021'!$BS215</f>
        <v>0.23642863789321114</v>
      </c>
      <c r="Q215" s="125">
        <f>'Verdeling Gemeentefonds 2021'!AO215/'Verdeling Gemeentefonds 2021'!$BS215</f>
        <v>1.1306956027516796E-2</v>
      </c>
      <c r="R215" s="121">
        <f>'Verdeling Gemeentefonds 2021'!AR215/'Verdeling Gemeentefonds 2021'!$BS215</f>
        <v>1.2904231426221302E-2</v>
      </c>
      <c r="S215" s="121">
        <f>'Verdeling Gemeentefonds 2021'!AU215/'Verdeling Gemeentefonds 2021'!$BS215</f>
        <v>2.4464147271386277E-2</v>
      </c>
      <c r="T215" s="121">
        <f>'Verdeling Gemeentefonds 2021'!AX215/'Verdeling Gemeentefonds 2021'!$BS215</f>
        <v>3.7356619612812045E-2</v>
      </c>
      <c r="U215" s="121">
        <f>'Verdeling Gemeentefonds 2021'!BA215/'Verdeling Gemeentefonds 2021'!$BS215</f>
        <v>3.687977410035884E-3</v>
      </c>
      <c r="V215" s="119">
        <f>'Verdeling Gemeentefonds 2021'!BB215/'Verdeling Gemeentefonds 2021'!$BS215</f>
        <v>8.9719931747972298E-2</v>
      </c>
      <c r="W215" s="112">
        <f>'Verdeling Gemeentefonds 2021'!BI215/'Verdeling Gemeentefonds 2021'!$BS215</f>
        <v>-1.1025397681166973E-4</v>
      </c>
      <c r="X215" s="120">
        <f>'Verdeling Gemeentefonds 2021'!BF215/'Verdeling Gemeentefonds 2021'!$BS215</f>
        <v>0</v>
      </c>
      <c r="Y215" s="112">
        <f>'Verdeling Gemeentefonds 2021'!BL215/'Verdeling Gemeentefonds 2021'!$BS215</f>
        <v>0</v>
      </c>
      <c r="Z215" s="120">
        <f>'Verdeling Gemeentefonds 2021'!BR215/'Verdeling Gemeentefonds 2021'!$BS215</f>
        <v>2.0868106847257003E-3</v>
      </c>
      <c r="AA215" s="129">
        <f t="shared" si="3"/>
        <v>1.0000000783577694</v>
      </c>
    </row>
    <row r="216" spans="1:27" x14ac:dyDescent="0.25">
      <c r="A216" s="128">
        <v>72042</v>
      </c>
      <c r="B216" s="13" t="s">
        <v>662</v>
      </c>
      <c r="C216" s="112">
        <f>'Verdeling Gemeentefonds 2021'!D216/'Verdeling Gemeentefonds 2021'!$BS216</f>
        <v>0</v>
      </c>
      <c r="D216" s="115">
        <f>'Verdeling Gemeentefonds 2021'!E216/'Verdeling Gemeentefonds 2021'!$BS216</f>
        <v>0</v>
      </c>
      <c r="E216" s="115">
        <f>'Verdeling Gemeentefonds 2021'!F216/'Verdeling Gemeentefonds 2021'!$BS216</f>
        <v>0</v>
      </c>
      <c r="F216" s="115">
        <f>'Verdeling Gemeentefonds 2021'!G216/'Verdeling Gemeentefonds 2021'!$BS216</f>
        <v>0</v>
      </c>
      <c r="G216" s="115">
        <f>'Verdeling Gemeentefonds 2021'!H216/'Verdeling Gemeentefonds 2021'!$BS216</f>
        <v>0</v>
      </c>
      <c r="H216" s="115">
        <f>'Verdeling Gemeentefonds 2021'!I216/'Verdeling Gemeentefonds 2021'!$BS216</f>
        <v>0</v>
      </c>
      <c r="I216" s="119">
        <f>'Verdeling Gemeentefonds 2021'!J216/'Verdeling Gemeentefonds 2021'!$BS216</f>
        <v>0</v>
      </c>
      <c r="J216" s="113">
        <f>'Verdeling Gemeentefonds 2021'!N216/'Verdeling Gemeentefonds 2021'!$BS216</f>
        <v>5.6890668583222573E-2</v>
      </c>
      <c r="K216" s="115">
        <f>'Verdeling Gemeentefonds 2021'!S216/'Verdeling Gemeentefonds 2021'!$BS216</f>
        <v>4.479953941012949E-3</v>
      </c>
      <c r="L216" s="119">
        <f>'Verdeling Gemeentefonds 2021'!T216/'Verdeling Gemeentefonds 2021'!$BS216</f>
        <v>6.1370622524235523E-2</v>
      </c>
      <c r="M216" s="112">
        <f>'Verdeling Gemeentefonds 2021'!Z216/'Verdeling Gemeentefonds 2021'!$BS216</f>
        <v>0.35312611087236367</v>
      </c>
      <c r="N216" s="115">
        <f>'Verdeling Gemeentefonds 2021'!AE216/'Verdeling Gemeentefonds 2021'!$BS216</f>
        <v>0.19696816035122372</v>
      </c>
      <c r="O216" s="117">
        <f>'Verdeling Gemeentefonds 2021'!AF216/'Verdeling Gemeentefonds 2021'!$BS216</f>
        <v>0.55009427122358734</v>
      </c>
      <c r="P216" s="122">
        <f>'Verdeling Gemeentefonds 2021'!AK216/'Verdeling Gemeentefonds 2021'!$BS216</f>
        <v>0.2659884151403013</v>
      </c>
      <c r="Q216" s="125">
        <f>'Verdeling Gemeentefonds 2021'!AO216/'Verdeling Gemeentefonds 2021'!$BS216</f>
        <v>1.3105622873429208E-2</v>
      </c>
      <c r="R216" s="121">
        <f>'Verdeling Gemeentefonds 2021'!AR216/'Verdeling Gemeentefonds 2021'!$BS216</f>
        <v>1.4803820982891361E-2</v>
      </c>
      <c r="S216" s="121">
        <f>'Verdeling Gemeentefonds 2021'!AU216/'Verdeling Gemeentefonds 2021'!$BS216</f>
        <v>5.3412619671424369E-2</v>
      </c>
      <c r="T216" s="121">
        <f>'Verdeling Gemeentefonds 2021'!AX216/'Verdeling Gemeentefonds 2021'!$BS216</f>
        <v>2.4114937431818886E-2</v>
      </c>
      <c r="U216" s="121">
        <f>'Verdeling Gemeentefonds 2021'!BA216/'Verdeling Gemeentefonds 2021'!$BS216</f>
        <v>1.502689184301605E-2</v>
      </c>
      <c r="V216" s="119">
        <f>'Verdeling Gemeentefonds 2021'!BB216/'Verdeling Gemeentefonds 2021'!$BS216</f>
        <v>0.12046389280257987</v>
      </c>
      <c r="W216" s="112">
        <f>'Verdeling Gemeentefonds 2021'!BI216/'Verdeling Gemeentefonds 2021'!$BS216</f>
        <v>-3.9382392924435391E-6</v>
      </c>
      <c r="X216" s="120">
        <f>'Verdeling Gemeentefonds 2021'!BF216/'Verdeling Gemeentefonds 2021'!$BS216</f>
        <v>0</v>
      </c>
      <c r="Y216" s="112">
        <f>'Verdeling Gemeentefonds 2021'!BL216/'Verdeling Gemeentefonds 2021'!$BS216</f>
        <v>0</v>
      </c>
      <c r="Z216" s="120">
        <f>'Verdeling Gemeentefonds 2021'!BR216/'Verdeling Gemeentefonds 2021'!$BS216</f>
        <v>2.0868106758975312E-3</v>
      </c>
      <c r="AA216" s="129">
        <f t="shared" si="3"/>
        <v>1.0000000741273092</v>
      </c>
    </row>
    <row r="217" spans="1:27" x14ac:dyDescent="0.25">
      <c r="A217" s="128" t="s">
        <v>360</v>
      </c>
      <c r="B217" s="13" t="s">
        <v>61</v>
      </c>
      <c r="C217" s="112">
        <f>'Verdeling Gemeentefonds 2021'!D217/'Verdeling Gemeentefonds 2021'!$BS217</f>
        <v>0</v>
      </c>
      <c r="D217" s="115">
        <f>'Verdeling Gemeentefonds 2021'!E217/'Verdeling Gemeentefonds 2021'!$BS217</f>
        <v>0</v>
      </c>
      <c r="E217" s="115">
        <f>'Verdeling Gemeentefonds 2021'!F217/'Verdeling Gemeentefonds 2021'!$BS217</f>
        <v>0</v>
      </c>
      <c r="F217" s="115">
        <f>'Verdeling Gemeentefonds 2021'!G217/'Verdeling Gemeentefonds 2021'!$BS217</f>
        <v>0</v>
      </c>
      <c r="G217" s="115">
        <f>'Verdeling Gemeentefonds 2021'!H217/'Verdeling Gemeentefonds 2021'!$BS217</f>
        <v>0</v>
      </c>
      <c r="H217" s="115">
        <f>'Verdeling Gemeentefonds 2021'!I217/'Verdeling Gemeentefonds 2021'!$BS217</f>
        <v>0</v>
      </c>
      <c r="I217" s="119">
        <f>'Verdeling Gemeentefonds 2021'!J217/'Verdeling Gemeentefonds 2021'!$BS217</f>
        <v>0</v>
      </c>
      <c r="J217" s="113">
        <f>'Verdeling Gemeentefonds 2021'!N217/'Verdeling Gemeentefonds 2021'!$BS217</f>
        <v>4.7837900662041875E-2</v>
      </c>
      <c r="K217" s="115">
        <f>'Verdeling Gemeentefonds 2021'!S217/'Verdeling Gemeentefonds 2021'!$BS217</f>
        <v>1.5064915932809217E-2</v>
      </c>
      <c r="L217" s="119">
        <f>'Verdeling Gemeentefonds 2021'!T217/'Verdeling Gemeentefonds 2021'!$BS217</f>
        <v>6.2902816594851099E-2</v>
      </c>
      <c r="M217" s="112">
        <f>'Verdeling Gemeentefonds 2021'!Z217/'Verdeling Gemeentefonds 2021'!$BS217</f>
        <v>0.38990606944676159</v>
      </c>
      <c r="N217" s="115">
        <f>'Verdeling Gemeentefonds 2021'!AE217/'Verdeling Gemeentefonds 2021'!$BS217</f>
        <v>0.22580686560966626</v>
      </c>
      <c r="O217" s="117">
        <f>'Verdeling Gemeentefonds 2021'!AF217/'Verdeling Gemeentefonds 2021'!$BS217</f>
        <v>0.61571293505642788</v>
      </c>
      <c r="P217" s="122">
        <f>'Verdeling Gemeentefonds 2021'!AK217/'Verdeling Gemeentefonds 2021'!$BS217</f>
        <v>0.16755602453118568</v>
      </c>
      <c r="Q217" s="125">
        <f>'Verdeling Gemeentefonds 2021'!AO217/'Verdeling Gemeentefonds 2021'!$BS217</f>
        <v>1.3246126309131167E-2</v>
      </c>
      <c r="R217" s="121">
        <f>'Verdeling Gemeentefonds 2021'!AR217/'Verdeling Gemeentefonds 2021'!$BS217</f>
        <v>2.5916013506893241E-2</v>
      </c>
      <c r="S217" s="121">
        <f>'Verdeling Gemeentefonds 2021'!AU217/'Verdeling Gemeentefonds 2021'!$BS217</f>
        <v>6.7312081245974792E-2</v>
      </c>
      <c r="T217" s="121">
        <f>'Verdeling Gemeentefonds 2021'!AX217/'Verdeling Gemeentefonds 2021'!$BS217</f>
        <v>2.7550105445851052E-2</v>
      </c>
      <c r="U217" s="121">
        <f>'Verdeling Gemeentefonds 2021'!BA217/'Verdeling Gemeentefonds 2021'!$BS217</f>
        <v>1.7899506547030937E-2</v>
      </c>
      <c r="V217" s="119">
        <f>'Verdeling Gemeentefonds 2021'!BB217/'Verdeling Gemeentefonds 2021'!$BS217</f>
        <v>0.15192383305488119</v>
      </c>
      <c r="W217" s="112">
        <f>'Verdeling Gemeentefonds 2021'!BI217/'Verdeling Gemeentefonds 2021'!$BS217</f>
        <v>-1.8236222270147408E-4</v>
      </c>
      <c r="X217" s="120">
        <f>'Verdeling Gemeentefonds 2021'!BF217/'Verdeling Gemeentefonds 2021'!$BS217</f>
        <v>0</v>
      </c>
      <c r="Y217" s="112">
        <f>'Verdeling Gemeentefonds 2021'!BL217/'Verdeling Gemeentefonds 2021'!$BS217</f>
        <v>0</v>
      </c>
      <c r="Z217" s="120">
        <f>'Verdeling Gemeentefonds 2021'!BR217/'Verdeling Gemeentefonds 2021'!$BS217</f>
        <v>2.0868106415253842E-3</v>
      </c>
      <c r="AA217" s="129">
        <f t="shared" si="3"/>
        <v>1.0000000576561698</v>
      </c>
    </row>
    <row r="218" spans="1:27" x14ac:dyDescent="0.25">
      <c r="A218" s="128" t="s">
        <v>387</v>
      </c>
      <c r="B218" s="13" t="s">
        <v>88</v>
      </c>
      <c r="C218" s="112">
        <f>'Verdeling Gemeentefonds 2021'!D218/'Verdeling Gemeentefonds 2021'!$BS218</f>
        <v>0</v>
      </c>
      <c r="D218" s="115">
        <f>'Verdeling Gemeentefonds 2021'!E218/'Verdeling Gemeentefonds 2021'!$BS218</f>
        <v>0</v>
      </c>
      <c r="E218" s="115">
        <f>'Verdeling Gemeentefonds 2021'!F218/'Verdeling Gemeentefonds 2021'!$BS218</f>
        <v>0</v>
      </c>
      <c r="F218" s="115">
        <f>'Verdeling Gemeentefonds 2021'!G218/'Verdeling Gemeentefonds 2021'!$BS218</f>
        <v>0</v>
      </c>
      <c r="G218" s="115">
        <f>'Verdeling Gemeentefonds 2021'!H218/'Verdeling Gemeentefonds 2021'!$BS218</f>
        <v>0</v>
      </c>
      <c r="H218" s="115">
        <f>'Verdeling Gemeentefonds 2021'!I218/'Verdeling Gemeentefonds 2021'!$BS218</f>
        <v>0</v>
      </c>
      <c r="I218" s="119">
        <f>'Verdeling Gemeentefonds 2021'!J218/'Verdeling Gemeentefonds 2021'!$BS218</f>
        <v>0</v>
      </c>
      <c r="J218" s="113">
        <f>'Verdeling Gemeentefonds 2021'!N218/'Verdeling Gemeentefonds 2021'!$BS218</f>
        <v>8.4574617252090006E-2</v>
      </c>
      <c r="K218" s="115">
        <f>'Verdeling Gemeentefonds 2021'!S218/'Verdeling Gemeentefonds 2021'!$BS218</f>
        <v>7.3493154795307297E-2</v>
      </c>
      <c r="L218" s="119">
        <f>'Verdeling Gemeentefonds 2021'!T218/'Verdeling Gemeentefonds 2021'!$BS218</f>
        <v>0.1580677720473973</v>
      </c>
      <c r="M218" s="112">
        <f>'Verdeling Gemeentefonds 2021'!Z218/'Verdeling Gemeentefonds 2021'!$BS218</f>
        <v>0.37220762355445031</v>
      </c>
      <c r="N218" s="115">
        <f>'Verdeling Gemeentefonds 2021'!AE218/'Verdeling Gemeentefonds 2021'!$BS218</f>
        <v>0.18833710447725341</v>
      </c>
      <c r="O218" s="117">
        <f>'Verdeling Gemeentefonds 2021'!AF218/'Verdeling Gemeentefonds 2021'!$BS218</f>
        <v>0.56054472803170374</v>
      </c>
      <c r="P218" s="122">
        <f>'Verdeling Gemeentefonds 2021'!AK218/'Verdeling Gemeentefonds 2021'!$BS218</f>
        <v>0.13240463882118231</v>
      </c>
      <c r="Q218" s="125">
        <f>'Verdeling Gemeentefonds 2021'!AO218/'Verdeling Gemeentefonds 2021'!$BS218</f>
        <v>1.3441649889833424E-2</v>
      </c>
      <c r="R218" s="121">
        <f>'Verdeling Gemeentefonds 2021'!AR218/'Verdeling Gemeentefonds 2021'!$BS218</f>
        <v>2.1671952824522396E-2</v>
      </c>
      <c r="S218" s="121">
        <f>'Verdeling Gemeentefonds 2021'!AU218/'Verdeling Gemeentefonds 2021'!$BS218</f>
        <v>5.0321047584954003E-2</v>
      </c>
      <c r="T218" s="121">
        <f>'Verdeling Gemeentefonds 2021'!AX218/'Verdeling Gemeentefonds 2021'!$BS218</f>
        <v>4.3742385600763732E-2</v>
      </c>
      <c r="U218" s="121">
        <f>'Verdeling Gemeentefonds 2021'!BA218/'Verdeling Gemeentefonds 2021'!$BS218</f>
        <v>1.7807051090362232E-2</v>
      </c>
      <c r="V218" s="119">
        <f>'Verdeling Gemeentefonds 2021'!BB218/'Verdeling Gemeentefonds 2021'!$BS218</f>
        <v>0.1469840869904358</v>
      </c>
      <c r="W218" s="112">
        <f>'Verdeling Gemeentefonds 2021'!BI218/'Verdeling Gemeentefonds 2021'!$BS218</f>
        <v>-8.7988994477143333E-5</v>
      </c>
      <c r="X218" s="120">
        <f>'Verdeling Gemeentefonds 2021'!BF218/'Verdeling Gemeentefonds 2021'!$BS218</f>
        <v>0</v>
      </c>
      <c r="Y218" s="112">
        <f>'Verdeling Gemeentefonds 2021'!BL218/'Verdeling Gemeentefonds 2021'!$BS218</f>
        <v>0</v>
      </c>
      <c r="Z218" s="120">
        <f>'Verdeling Gemeentefonds 2021'!BR218/'Verdeling Gemeentefonds 2021'!$BS218</f>
        <v>2.0868106203660395E-3</v>
      </c>
      <c r="AA218" s="129">
        <f t="shared" si="3"/>
        <v>1.000000047516608</v>
      </c>
    </row>
    <row r="219" spans="1:27" x14ac:dyDescent="0.25">
      <c r="A219" s="128" t="s">
        <v>576</v>
      </c>
      <c r="B219" s="13" t="s">
        <v>279</v>
      </c>
      <c r="C219" s="112">
        <f>'Verdeling Gemeentefonds 2021'!D219/'Verdeling Gemeentefonds 2021'!$BS219</f>
        <v>0</v>
      </c>
      <c r="D219" s="115">
        <f>'Verdeling Gemeentefonds 2021'!E219/'Verdeling Gemeentefonds 2021'!$BS219</f>
        <v>0</v>
      </c>
      <c r="E219" s="115">
        <f>'Verdeling Gemeentefonds 2021'!F219/'Verdeling Gemeentefonds 2021'!$BS219</f>
        <v>0</v>
      </c>
      <c r="F219" s="115">
        <f>'Verdeling Gemeentefonds 2021'!G219/'Verdeling Gemeentefonds 2021'!$BS219</f>
        <v>0</v>
      </c>
      <c r="G219" s="115">
        <f>'Verdeling Gemeentefonds 2021'!H219/'Verdeling Gemeentefonds 2021'!$BS219</f>
        <v>0</v>
      </c>
      <c r="H219" s="115">
        <f>'Verdeling Gemeentefonds 2021'!I219/'Verdeling Gemeentefonds 2021'!$BS219</f>
        <v>0</v>
      </c>
      <c r="I219" s="119">
        <f>'Verdeling Gemeentefonds 2021'!J219/'Verdeling Gemeentefonds 2021'!$BS219</f>
        <v>0</v>
      </c>
      <c r="J219" s="113">
        <f>'Verdeling Gemeentefonds 2021'!N219/'Verdeling Gemeentefonds 2021'!$BS219</f>
        <v>6.3130561816345881E-2</v>
      </c>
      <c r="K219" s="115">
        <f>'Verdeling Gemeentefonds 2021'!S219/'Verdeling Gemeentefonds 2021'!$BS219</f>
        <v>3.9655110936855371E-2</v>
      </c>
      <c r="L219" s="119">
        <f>'Verdeling Gemeentefonds 2021'!T219/'Verdeling Gemeentefonds 2021'!$BS219</f>
        <v>0.10278567275320126</v>
      </c>
      <c r="M219" s="112">
        <f>'Verdeling Gemeentefonds 2021'!Z219/'Verdeling Gemeentefonds 2021'!$BS219</f>
        <v>0.31907911703414255</v>
      </c>
      <c r="N219" s="115">
        <f>'Verdeling Gemeentefonds 2021'!AE219/'Verdeling Gemeentefonds 2021'!$BS219</f>
        <v>0.18939697610546843</v>
      </c>
      <c r="O219" s="117">
        <f>'Verdeling Gemeentefonds 2021'!AF219/'Verdeling Gemeentefonds 2021'!$BS219</f>
        <v>0.50847609313961106</v>
      </c>
      <c r="P219" s="122">
        <f>'Verdeling Gemeentefonds 2021'!AK219/'Verdeling Gemeentefonds 2021'!$BS219</f>
        <v>0.25468818903133456</v>
      </c>
      <c r="Q219" s="125">
        <f>'Verdeling Gemeentefonds 2021'!AO219/'Verdeling Gemeentefonds 2021'!$BS219</f>
        <v>1.2531038092014364E-2</v>
      </c>
      <c r="R219" s="121">
        <f>'Verdeling Gemeentefonds 2021'!AR219/'Verdeling Gemeentefonds 2021'!$BS219</f>
        <v>1.5267356509818305E-2</v>
      </c>
      <c r="S219" s="121">
        <f>'Verdeling Gemeentefonds 2021'!AU219/'Verdeling Gemeentefonds 2021'!$BS219</f>
        <v>3.6728018752231618E-2</v>
      </c>
      <c r="T219" s="121">
        <f>'Verdeling Gemeentefonds 2021'!AX219/'Verdeling Gemeentefonds 2021'!$BS219</f>
        <v>3.7991856453460461E-2</v>
      </c>
      <c r="U219" s="121">
        <f>'Verdeling Gemeentefonds 2021'!BA219/'Verdeling Gemeentefonds 2021'!$BS219</f>
        <v>2.9634412289806889E-2</v>
      </c>
      <c r="V219" s="119">
        <f>'Verdeling Gemeentefonds 2021'!BB219/'Verdeling Gemeentefonds 2021'!$BS219</f>
        <v>0.13215268209733164</v>
      </c>
      <c r="W219" s="112">
        <f>'Verdeling Gemeentefonds 2021'!BI219/'Verdeling Gemeentefonds 2021'!$BS219</f>
        <v>-1.8937155762307331E-4</v>
      </c>
      <c r="X219" s="120">
        <f>'Verdeling Gemeentefonds 2021'!BF219/'Verdeling Gemeentefonds 2021'!$BS219</f>
        <v>0</v>
      </c>
      <c r="Y219" s="112">
        <f>'Verdeling Gemeentefonds 2021'!BL219/'Verdeling Gemeentefonds 2021'!$BS219</f>
        <v>0</v>
      </c>
      <c r="Z219" s="120">
        <f>'Verdeling Gemeentefonds 2021'!BR219/'Verdeling Gemeentefonds 2021'!$BS219</f>
        <v>2.0868106801059014E-3</v>
      </c>
      <c r="AA219" s="129">
        <f t="shared" si="3"/>
        <v>1.0000000761439614</v>
      </c>
    </row>
    <row r="220" spans="1:27" x14ac:dyDescent="0.25">
      <c r="A220" s="128">
        <v>72043</v>
      </c>
      <c r="B220" s="13" t="s">
        <v>663</v>
      </c>
      <c r="C220" s="112">
        <f>'Verdeling Gemeentefonds 2021'!D220/'Verdeling Gemeentefonds 2021'!$BS220</f>
        <v>0</v>
      </c>
      <c r="D220" s="115">
        <f>'Verdeling Gemeentefonds 2021'!E220/'Verdeling Gemeentefonds 2021'!$BS220</f>
        <v>0</v>
      </c>
      <c r="E220" s="115">
        <f>'Verdeling Gemeentefonds 2021'!F220/'Verdeling Gemeentefonds 2021'!$BS220</f>
        <v>0</v>
      </c>
      <c r="F220" s="115">
        <f>'Verdeling Gemeentefonds 2021'!G220/'Verdeling Gemeentefonds 2021'!$BS220</f>
        <v>0</v>
      </c>
      <c r="G220" s="115">
        <f>'Verdeling Gemeentefonds 2021'!H220/'Verdeling Gemeentefonds 2021'!$BS220</f>
        <v>0</v>
      </c>
      <c r="H220" s="115">
        <f>'Verdeling Gemeentefonds 2021'!I220/'Verdeling Gemeentefonds 2021'!$BS220</f>
        <v>0</v>
      </c>
      <c r="I220" s="119">
        <f>'Verdeling Gemeentefonds 2021'!J220/'Verdeling Gemeentefonds 2021'!$BS220</f>
        <v>0</v>
      </c>
      <c r="J220" s="113">
        <f>'Verdeling Gemeentefonds 2021'!N220/'Verdeling Gemeentefonds 2021'!$BS220</f>
        <v>6.6915432113046194E-2</v>
      </c>
      <c r="K220" s="115">
        <f>'Verdeling Gemeentefonds 2021'!S220/'Verdeling Gemeentefonds 2021'!$BS220</f>
        <v>7.0717704328428083E-2</v>
      </c>
      <c r="L220" s="119">
        <f>'Verdeling Gemeentefonds 2021'!T220/'Verdeling Gemeentefonds 2021'!$BS220</f>
        <v>0.13763313644147426</v>
      </c>
      <c r="M220" s="112">
        <f>'Verdeling Gemeentefonds 2021'!Z220/'Verdeling Gemeentefonds 2021'!$BS220</f>
        <v>0.41088107191856876</v>
      </c>
      <c r="N220" s="115">
        <f>'Verdeling Gemeentefonds 2021'!AE220/'Verdeling Gemeentefonds 2021'!$BS220</f>
        <v>0.18334606436591541</v>
      </c>
      <c r="O220" s="117">
        <f>'Verdeling Gemeentefonds 2021'!AF220/'Verdeling Gemeentefonds 2021'!$BS220</f>
        <v>0.5942271362844842</v>
      </c>
      <c r="P220" s="122">
        <f>'Verdeling Gemeentefonds 2021'!AK220/'Verdeling Gemeentefonds 2021'!$BS220</f>
        <v>0.12265443411829242</v>
      </c>
      <c r="Q220" s="125">
        <f>'Verdeling Gemeentefonds 2021'!AO220/'Verdeling Gemeentefonds 2021'!$BS220</f>
        <v>1.4751816583158172E-2</v>
      </c>
      <c r="R220" s="121">
        <f>'Verdeling Gemeentefonds 2021'!AR220/'Verdeling Gemeentefonds 2021'!$BS220</f>
        <v>2.1139038911532196E-2</v>
      </c>
      <c r="S220" s="121">
        <f>'Verdeling Gemeentefonds 2021'!AU220/'Verdeling Gemeentefonds 2021'!$BS220</f>
        <v>4.4360715493081584E-2</v>
      </c>
      <c r="T220" s="121">
        <f>'Verdeling Gemeentefonds 2021'!AX220/'Verdeling Gemeentefonds 2021'!$BS220</f>
        <v>3.1957099402939171E-2</v>
      </c>
      <c r="U220" s="121">
        <f>'Verdeling Gemeentefonds 2021'!BA220/'Verdeling Gemeentefonds 2021'!$BS220</f>
        <v>3.1195862523725349E-2</v>
      </c>
      <c r="V220" s="119">
        <f>'Verdeling Gemeentefonds 2021'!BB220/'Verdeling Gemeentefonds 2021'!$BS220</f>
        <v>0.1434045329144365</v>
      </c>
      <c r="W220" s="112">
        <f>'Verdeling Gemeentefonds 2021'!BI220/'Verdeling Gemeentefonds 2021'!$BS220</f>
        <v>-6.0751594488048288E-6</v>
      </c>
      <c r="X220" s="120">
        <f>'Verdeling Gemeentefonds 2021'!BF220/'Verdeling Gemeentefonds 2021'!$BS220</f>
        <v>0</v>
      </c>
      <c r="Y220" s="112">
        <f>'Verdeling Gemeentefonds 2021'!BL220/'Verdeling Gemeentefonds 2021'!$BS220</f>
        <v>0</v>
      </c>
      <c r="Z220" s="120">
        <f>'Verdeling Gemeentefonds 2021'!BR220/'Verdeling Gemeentefonds 2021'!$BS220</f>
        <v>2.0868104691803969E-3</v>
      </c>
      <c r="AA220" s="129">
        <f t="shared" si="3"/>
        <v>0.99999997506841898</v>
      </c>
    </row>
    <row r="221" spans="1:27" x14ac:dyDescent="0.25">
      <c r="A221" s="128" t="s">
        <v>388</v>
      </c>
      <c r="B221" s="13" t="s">
        <v>89</v>
      </c>
      <c r="C221" s="112">
        <f>'Verdeling Gemeentefonds 2021'!D221/'Verdeling Gemeentefonds 2021'!$BS221</f>
        <v>0</v>
      </c>
      <c r="D221" s="115">
        <f>'Verdeling Gemeentefonds 2021'!E221/'Verdeling Gemeentefonds 2021'!$BS221</f>
        <v>0</v>
      </c>
      <c r="E221" s="115">
        <f>'Verdeling Gemeentefonds 2021'!F221/'Verdeling Gemeentefonds 2021'!$BS221</f>
        <v>0</v>
      </c>
      <c r="F221" s="115">
        <f>'Verdeling Gemeentefonds 2021'!G221/'Verdeling Gemeentefonds 2021'!$BS221</f>
        <v>0</v>
      </c>
      <c r="G221" s="115">
        <f>'Verdeling Gemeentefonds 2021'!H221/'Verdeling Gemeentefonds 2021'!$BS221</f>
        <v>0</v>
      </c>
      <c r="H221" s="115">
        <f>'Verdeling Gemeentefonds 2021'!I221/'Verdeling Gemeentefonds 2021'!$BS221</f>
        <v>0</v>
      </c>
      <c r="I221" s="119">
        <f>'Verdeling Gemeentefonds 2021'!J221/'Verdeling Gemeentefonds 2021'!$BS221</f>
        <v>0</v>
      </c>
      <c r="J221" s="113">
        <f>'Verdeling Gemeentefonds 2021'!N221/'Verdeling Gemeentefonds 2021'!$BS221</f>
        <v>4.8928879948908481E-2</v>
      </c>
      <c r="K221" s="115">
        <f>'Verdeling Gemeentefonds 2021'!S221/'Verdeling Gemeentefonds 2021'!$BS221</f>
        <v>0</v>
      </c>
      <c r="L221" s="119">
        <f>'Verdeling Gemeentefonds 2021'!T221/'Verdeling Gemeentefonds 2021'!$BS221</f>
        <v>4.8928879948908481E-2</v>
      </c>
      <c r="M221" s="112">
        <f>'Verdeling Gemeentefonds 2021'!Z221/'Verdeling Gemeentefonds 2021'!$BS221</f>
        <v>0.21972900452491506</v>
      </c>
      <c r="N221" s="115">
        <f>'Verdeling Gemeentefonds 2021'!AE221/'Verdeling Gemeentefonds 2021'!$BS221</f>
        <v>0.1893001099927013</v>
      </c>
      <c r="O221" s="117">
        <f>'Verdeling Gemeentefonds 2021'!AF221/'Verdeling Gemeentefonds 2021'!$BS221</f>
        <v>0.40902911451761637</v>
      </c>
      <c r="P221" s="122">
        <f>'Verdeling Gemeentefonds 2021'!AK221/'Verdeling Gemeentefonds 2021'!$BS221</f>
        <v>0.45587360400930166</v>
      </c>
      <c r="Q221" s="125">
        <f>'Verdeling Gemeentefonds 2021'!AO221/'Verdeling Gemeentefonds 2021'!$BS221</f>
        <v>9.3263078850906369E-3</v>
      </c>
      <c r="R221" s="121">
        <f>'Verdeling Gemeentefonds 2021'!AR221/'Verdeling Gemeentefonds 2021'!$BS221</f>
        <v>7.8705417311326718E-3</v>
      </c>
      <c r="S221" s="121">
        <f>'Verdeling Gemeentefonds 2021'!AU221/'Verdeling Gemeentefonds 2021'!$BS221</f>
        <v>2.8712828343629593E-2</v>
      </c>
      <c r="T221" s="121">
        <f>'Verdeling Gemeentefonds 2021'!AX221/'Verdeling Gemeentefonds 2021'!$BS221</f>
        <v>2.4869195825796483E-2</v>
      </c>
      <c r="U221" s="121">
        <f>'Verdeling Gemeentefonds 2021'!BA221/'Verdeling Gemeentefonds 2021'!$BS221</f>
        <v>1.3496214916068828E-2</v>
      </c>
      <c r="V221" s="119">
        <f>'Verdeling Gemeentefonds 2021'!BB221/'Verdeling Gemeentefonds 2021'!$BS221</f>
        <v>8.4275088701718209E-2</v>
      </c>
      <c r="W221" s="112">
        <f>'Verdeling Gemeentefonds 2021'!BI221/'Verdeling Gemeentefonds 2021'!$BS221</f>
        <v>-1.9357056004995845E-4</v>
      </c>
      <c r="X221" s="120">
        <f>'Verdeling Gemeentefonds 2021'!BF221/'Verdeling Gemeentefonds 2021'!$BS221</f>
        <v>0</v>
      </c>
      <c r="Y221" s="112">
        <f>'Verdeling Gemeentefonds 2021'!BL221/'Verdeling Gemeentefonds 2021'!$BS221</f>
        <v>0</v>
      </c>
      <c r="Z221" s="120">
        <f>'Verdeling Gemeentefonds 2021'!BR221/'Verdeling Gemeentefonds 2021'!$BS221</f>
        <v>2.0868103688422021E-3</v>
      </c>
      <c r="AA221" s="129">
        <f t="shared" si="3"/>
        <v>0.99999992698633688</v>
      </c>
    </row>
    <row r="222" spans="1:27" x14ac:dyDescent="0.25">
      <c r="A222" s="128" t="s">
        <v>487</v>
      </c>
      <c r="B222" s="13" t="s">
        <v>188</v>
      </c>
      <c r="C222" s="112">
        <f>'Verdeling Gemeentefonds 2021'!D222/'Verdeling Gemeentefonds 2021'!$BS222</f>
        <v>0</v>
      </c>
      <c r="D222" s="115">
        <f>'Verdeling Gemeentefonds 2021'!E222/'Verdeling Gemeentefonds 2021'!$BS222</f>
        <v>0</v>
      </c>
      <c r="E222" s="115">
        <f>'Verdeling Gemeentefonds 2021'!F222/'Verdeling Gemeentefonds 2021'!$BS222</f>
        <v>0</v>
      </c>
      <c r="F222" s="115">
        <f>'Verdeling Gemeentefonds 2021'!G222/'Verdeling Gemeentefonds 2021'!$BS222</f>
        <v>0</v>
      </c>
      <c r="G222" s="115">
        <f>'Verdeling Gemeentefonds 2021'!H222/'Verdeling Gemeentefonds 2021'!$BS222</f>
        <v>0</v>
      </c>
      <c r="H222" s="115">
        <f>'Verdeling Gemeentefonds 2021'!I222/'Verdeling Gemeentefonds 2021'!$BS222</f>
        <v>0</v>
      </c>
      <c r="I222" s="119">
        <f>'Verdeling Gemeentefonds 2021'!J222/'Verdeling Gemeentefonds 2021'!$BS222</f>
        <v>0</v>
      </c>
      <c r="J222" s="113">
        <f>'Verdeling Gemeentefonds 2021'!N222/'Verdeling Gemeentefonds 2021'!$BS222</f>
        <v>6.7488896556479813E-2</v>
      </c>
      <c r="K222" s="115">
        <f>'Verdeling Gemeentefonds 2021'!S222/'Verdeling Gemeentefonds 2021'!$BS222</f>
        <v>6.8368449958629502E-3</v>
      </c>
      <c r="L222" s="119">
        <f>'Verdeling Gemeentefonds 2021'!T222/'Verdeling Gemeentefonds 2021'!$BS222</f>
        <v>7.4325741552342756E-2</v>
      </c>
      <c r="M222" s="112">
        <f>'Verdeling Gemeentefonds 2021'!Z222/'Verdeling Gemeentefonds 2021'!$BS222</f>
        <v>0.3631791486362792</v>
      </c>
      <c r="N222" s="115">
        <f>'Verdeling Gemeentefonds 2021'!AE222/'Verdeling Gemeentefonds 2021'!$BS222</f>
        <v>0.18596047865783621</v>
      </c>
      <c r="O222" s="117">
        <f>'Verdeling Gemeentefonds 2021'!AF222/'Verdeling Gemeentefonds 2021'!$BS222</f>
        <v>0.54913962729411547</v>
      </c>
      <c r="P222" s="122">
        <f>'Verdeling Gemeentefonds 2021'!AK222/'Verdeling Gemeentefonds 2021'!$BS222</f>
        <v>0.27043207965662353</v>
      </c>
      <c r="Q222" s="125">
        <f>'Verdeling Gemeentefonds 2021'!AO222/'Verdeling Gemeentefonds 2021'!$BS222</f>
        <v>1.6349144594967523E-2</v>
      </c>
      <c r="R222" s="121">
        <f>'Verdeling Gemeentefonds 2021'!AR222/'Verdeling Gemeentefonds 2021'!$BS222</f>
        <v>1.9945291429482755E-2</v>
      </c>
      <c r="S222" s="121">
        <f>'Verdeling Gemeentefonds 2021'!AU222/'Verdeling Gemeentefonds 2021'!$BS222</f>
        <v>3.6237794589488954E-2</v>
      </c>
      <c r="T222" s="121">
        <f>'Verdeling Gemeentefonds 2021'!AX222/'Verdeling Gemeentefonds 2021'!$BS222</f>
        <v>1.1979535205547408E-2</v>
      </c>
      <c r="U222" s="121">
        <f>'Verdeling Gemeentefonds 2021'!BA222/'Verdeling Gemeentefonds 2021'!$BS222</f>
        <v>1.9691890261414866E-2</v>
      </c>
      <c r="V222" s="119">
        <f>'Verdeling Gemeentefonds 2021'!BB222/'Verdeling Gemeentefonds 2021'!$BS222</f>
        <v>0.1042036560809015</v>
      </c>
      <c r="W222" s="112">
        <f>'Verdeling Gemeentefonds 2021'!BI222/'Verdeling Gemeentefonds 2021'!$BS222</f>
        <v>-1.8810340052621312E-4</v>
      </c>
      <c r="X222" s="120">
        <f>'Verdeling Gemeentefonds 2021'!BF222/'Verdeling Gemeentefonds 2021'!$BS222</f>
        <v>0</v>
      </c>
      <c r="Y222" s="112">
        <f>'Verdeling Gemeentefonds 2021'!BL222/'Verdeling Gemeentefonds 2021'!$BS222</f>
        <v>0</v>
      </c>
      <c r="Z222" s="120">
        <f>'Verdeling Gemeentefonds 2021'!BR222/'Verdeling Gemeentefonds 2021'!$BS222</f>
        <v>2.0868101274494968E-3</v>
      </c>
      <c r="AA222" s="129">
        <f t="shared" si="3"/>
        <v>0.99999981131090654</v>
      </c>
    </row>
    <row r="223" spans="1:27" x14ac:dyDescent="0.25">
      <c r="A223" s="128" t="s">
        <v>451</v>
      </c>
      <c r="B223" s="13" t="s">
        <v>152</v>
      </c>
      <c r="C223" s="112">
        <f>'Verdeling Gemeentefonds 2021'!D223/'Verdeling Gemeentefonds 2021'!$BS223</f>
        <v>0</v>
      </c>
      <c r="D223" s="115">
        <f>'Verdeling Gemeentefonds 2021'!E223/'Verdeling Gemeentefonds 2021'!$BS223</f>
        <v>0</v>
      </c>
      <c r="E223" s="115">
        <f>'Verdeling Gemeentefonds 2021'!F223/'Verdeling Gemeentefonds 2021'!$BS223</f>
        <v>0</v>
      </c>
      <c r="F223" s="115">
        <f>'Verdeling Gemeentefonds 2021'!G223/'Verdeling Gemeentefonds 2021'!$BS223</f>
        <v>0</v>
      </c>
      <c r="G223" s="115">
        <f>'Verdeling Gemeentefonds 2021'!H223/'Verdeling Gemeentefonds 2021'!$BS223</f>
        <v>0</v>
      </c>
      <c r="H223" s="115">
        <f>'Verdeling Gemeentefonds 2021'!I223/'Verdeling Gemeentefonds 2021'!$BS223</f>
        <v>0</v>
      </c>
      <c r="I223" s="119">
        <f>'Verdeling Gemeentefonds 2021'!J223/'Verdeling Gemeentefonds 2021'!$BS223</f>
        <v>0</v>
      </c>
      <c r="J223" s="113">
        <f>'Verdeling Gemeentefonds 2021'!N223/'Verdeling Gemeentefonds 2021'!$BS223</f>
        <v>4.5732372900835899E-2</v>
      </c>
      <c r="K223" s="115">
        <f>'Verdeling Gemeentefonds 2021'!S223/'Verdeling Gemeentefonds 2021'!$BS223</f>
        <v>4.8701662478322125E-2</v>
      </c>
      <c r="L223" s="119">
        <f>'Verdeling Gemeentefonds 2021'!T223/'Verdeling Gemeentefonds 2021'!$BS223</f>
        <v>9.443403537915801E-2</v>
      </c>
      <c r="M223" s="112">
        <f>'Verdeling Gemeentefonds 2021'!Z223/'Verdeling Gemeentefonds 2021'!$BS223</f>
        <v>0.32131922652343869</v>
      </c>
      <c r="N223" s="115">
        <f>'Verdeling Gemeentefonds 2021'!AE223/'Verdeling Gemeentefonds 2021'!$BS223</f>
        <v>0.17009718171467067</v>
      </c>
      <c r="O223" s="117">
        <f>'Verdeling Gemeentefonds 2021'!AF223/'Verdeling Gemeentefonds 2021'!$BS223</f>
        <v>0.49141640823810939</v>
      </c>
      <c r="P223" s="122">
        <f>'Verdeling Gemeentefonds 2021'!AK223/'Verdeling Gemeentefonds 2021'!$BS223</f>
        <v>0.27230850975539111</v>
      </c>
      <c r="Q223" s="125">
        <f>'Verdeling Gemeentefonds 2021'!AO223/'Verdeling Gemeentefonds 2021'!$BS223</f>
        <v>1.7411564196992232E-2</v>
      </c>
      <c r="R223" s="121">
        <f>'Verdeling Gemeentefonds 2021'!AR223/'Verdeling Gemeentefonds 2021'!$BS223</f>
        <v>3.7445303960480014E-2</v>
      </c>
      <c r="S223" s="121">
        <f>'Verdeling Gemeentefonds 2021'!AU223/'Verdeling Gemeentefonds 2021'!$BS223</f>
        <v>3.7946017977933691E-2</v>
      </c>
      <c r="T223" s="121">
        <f>'Verdeling Gemeentefonds 2021'!AX223/'Verdeling Gemeentefonds 2021'!$BS223</f>
        <v>2.641429592416986E-2</v>
      </c>
      <c r="U223" s="121">
        <f>'Verdeling Gemeentefonds 2021'!BA223/'Verdeling Gemeentefonds 2021'!$BS223</f>
        <v>2.0717426843884279E-2</v>
      </c>
      <c r="V223" s="119">
        <f>'Verdeling Gemeentefonds 2021'!BB223/'Verdeling Gemeentefonds 2021'!$BS223</f>
        <v>0.13993460890346004</v>
      </c>
      <c r="W223" s="112">
        <f>'Verdeling Gemeentefonds 2021'!BI223/'Verdeling Gemeentefonds 2021'!$BS223</f>
        <v>-1.8042816106945655E-4</v>
      </c>
      <c r="X223" s="120">
        <f>'Verdeling Gemeentefonds 2021'!BF223/'Verdeling Gemeentefonds 2021'!$BS223</f>
        <v>0</v>
      </c>
      <c r="Y223" s="112">
        <f>'Verdeling Gemeentefonds 2021'!BL223/'Verdeling Gemeentefonds 2021'!$BS223</f>
        <v>0</v>
      </c>
      <c r="Z223" s="120">
        <f>'Verdeling Gemeentefonds 2021'!BR223/'Verdeling Gemeentefonds 2021'!$BS223</f>
        <v>2.0868104054326403E-3</v>
      </c>
      <c r="AA223" s="129">
        <f t="shared" si="3"/>
        <v>0.99999994452048169</v>
      </c>
    </row>
    <row r="224" spans="1:27" x14ac:dyDescent="0.25">
      <c r="A224" s="128" t="s">
        <v>339</v>
      </c>
      <c r="B224" s="13" t="s">
        <v>40</v>
      </c>
      <c r="C224" s="112">
        <f>'Verdeling Gemeentefonds 2021'!D224/'Verdeling Gemeentefonds 2021'!$BS224</f>
        <v>0</v>
      </c>
      <c r="D224" s="115">
        <f>'Verdeling Gemeentefonds 2021'!E224/'Verdeling Gemeentefonds 2021'!$BS224</f>
        <v>0</v>
      </c>
      <c r="E224" s="115">
        <f>'Verdeling Gemeentefonds 2021'!F224/'Verdeling Gemeentefonds 2021'!$BS224</f>
        <v>0</v>
      </c>
      <c r="F224" s="115">
        <f>'Verdeling Gemeentefonds 2021'!G224/'Verdeling Gemeentefonds 2021'!$BS224</f>
        <v>0</v>
      </c>
      <c r="G224" s="115">
        <f>'Verdeling Gemeentefonds 2021'!H224/'Verdeling Gemeentefonds 2021'!$BS224</f>
        <v>0</v>
      </c>
      <c r="H224" s="115">
        <f>'Verdeling Gemeentefonds 2021'!I224/'Verdeling Gemeentefonds 2021'!$BS224</f>
        <v>0</v>
      </c>
      <c r="I224" s="119">
        <f>'Verdeling Gemeentefonds 2021'!J224/'Verdeling Gemeentefonds 2021'!$BS224</f>
        <v>0</v>
      </c>
      <c r="J224" s="113">
        <f>'Verdeling Gemeentefonds 2021'!N224/'Verdeling Gemeentefonds 2021'!$BS224</f>
        <v>4.8680781118981199E-2</v>
      </c>
      <c r="K224" s="115">
        <f>'Verdeling Gemeentefonds 2021'!S224/'Verdeling Gemeentefonds 2021'!$BS224</f>
        <v>7.6434206416279805E-3</v>
      </c>
      <c r="L224" s="119">
        <f>'Verdeling Gemeentefonds 2021'!T224/'Verdeling Gemeentefonds 2021'!$BS224</f>
        <v>5.6324201760609177E-2</v>
      </c>
      <c r="M224" s="112">
        <f>'Verdeling Gemeentefonds 2021'!Z224/'Verdeling Gemeentefonds 2021'!$BS224</f>
        <v>0.36151579657752408</v>
      </c>
      <c r="N224" s="115">
        <f>'Verdeling Gemeentefonds 2021'!AE224/'Verdeling Gemeentefonds 2021'!$BS224</f>
        <v>0.28403971173324682</v>
      </c>
      <c r="O224" s="117">
        <f>'Verdeling Gemeentefonds 2021'!AF224/'Verdeling Gemeentefonds 2021'!$BS224</f>
        <v>0.64555550831077091</v>
      </c>
      <c r="P224" s="122">
        <f>'Verdeling Gemeentefonds 2021'!AK224/'Verdeling Gemeentefonds 2021'!$BS224</f>
        <v>0.11987155986559588</v>
      </c>
      <c r="Q224" s="125">
        <f>'Verdeling Gemeentefonds 2021'!AO224/'Verdeling Gemeentefonds 2021'!$BS224</f>
        <v>1.8758874216169771E-2</v>
      </c>
      <c r="R224" s="121">
        <f>'Verdeling Gemeentefonds 2021'!AR224/'Verdeling Gemeentefonds 2021'!$BS224</f>
        <v>3.0429193296578155E-2</v>
      </c>
      <c r="S224" s="121">
        <f>'Verdeling Gemeentefonds 2021'!AU224/'Verdeling Gemeentefonds 2021'!$BS224</f>
        <v>6.1183216485485893E-2</v>
      </c>
      <c r="T224" s="121">
        <f>'Verdeling Gemeentefonds 2021'!AX224/'Verdeling Gemeentefonds 2021'!$BS224</f>
        <v>3.3724816774292968E-2</v>
      </c>
      <c r="U224" s="121">
        <f>'Verdeling Gemeentefonds 2021'!BA224/'Verdeling Gemeentefonds 2021'!$BS224</f>
        <v>3.222835776947388E-2</v>
      </c>
      <c r="V224" s="119">
        <f>'Verdeling Gemeentefonds 2021'!BB224/'Verdeling Gemeentefonds 2021'!$BS224</f>
        <v>0.17632445854200068</v>
      </c>
      <c r="W224" s="112">
        <f>'Verdeling Gemeentefonds 2021'!BI224/'Verdeling Gemeentefonds 2021'!$BS224</f>
        <v>-1.6256162610736493E-4</v>
      </c>
      <c r="X224" s="120">
        <f>'Verdeling Gemeentefonds 2021'!BF224/'Verdeling Gemeentefonds 2021'!$BS224</f>
        <v>0</v>
      </c>
      <c r="Y224" s="112">
        <f>'Verdeling Gemeentefonds 2021'!BL224/'Verdeling Gemeentefonds 2021'!$BS224</f>
        <v>0</v>
      </c>
      <c r="Z224" s="120">
        <f>'Verdeling Gemeentefonds 2021'!BR224/'Verdeling Gemeentefonds 2021'!$BS224</f>
        <v>2.0868104738931315E-3</v>
      </c>
      <c r="AA224" s="129">
        <f t="shared" si="3"/>
        <v>0.99999997732676227</v>
      </c>
    </row>
    <row r="225" spans="1:27" x14ac:dyDescent="0.25">
      <c r="A225" s="128">
        <v>12041</v>
      </c>
      <c r="B225" s="13" t="s">
        <v>661</v>
      </c>
      <c r="C225" s="112">
        <f>'Verdeling Gemeentefonds 2021'!D225/'Verdeling Gemeentefonds 2021'!$BS225</f>
        <v>0</v>
      </c>
      <c r="D225" s="115">
        <f>'Verdeling Gemeentefonds 2021'!E225/'Verdeling Gemeentefonds 2021'!$BS225</f>
        <v>0</v>
      </c>
      <c r="E225" s="115">
        <f>'Verdeling Gemeentefonds 2021'!F225/'Verdeling Gemeentefonds 2021'!$BS225</f>
        <v>0</v>
      </c>
      <c r="F225" s="115">
        <f>'Verdeling Gemeentefonds 2021'!G225/'Verdeling Gemeentefonds 2021'!$BS225</f>
        <v>0</v>
      </c>
      <c r="G225" s="115">
        <f>'Verdeling Gemeentefonds 2021'!H225/'Verdeling Gemeentefonds 2021'!$BS225</f>
        <v>0</v>
      </c>
      <c r="H225" s="115">
        <f>'Verdeling Gemeentefonds 2021'!I225/'Verdeling Gemeentefonds 2021'!$BS225</f>
        <v>0</v>
      </c>
      <c r="I225" s="119">
        <f>'Verdeling Gemeentefonds 2021'!J225/'Verdeling Gemeentefonds 2021'!$BS225</f>
        <v>0</v>
      </c>
      <c r="J225" s="113">
        <f>'Verdeling Gemeentefonds 2021'!N225/'Verdeling Gemeentefonds 2021'!$BS225</f>
        <v>0.10436934263055898</v>
      </c>
      <c r="K225" s="115">
        <f>'Verdeling Gemeentefonds 2021'!S225/'Verdeling Gemeentefonds 2021'!$BS225</f>
        <v>5.308711500847569E-2</v>
      </c>
      <c r="L225" s="119">
        <f>'Verdeling Gemeentefonds 2021'!T225/'Verdeling Gemeentefonds 2021'!$BS225</f>
        <v>0.15745645763903468</v>
      </c>
      <c r="M225" s="112">
        <f>'Verdeling Gemeentefonds 2021'!Z225/'Verdeling Gemeentefonds 2021'!$BS225</f>
        <v>0.30733056277616028</v>
      </c>
      <c r="N225" s="115">
        <f>'Verdeling Gemeentefonds 2021'!AE225/'Verdeling Gemeentefonds 2021'!$BS225</f>
        <v>0.23022587834341296</v>
      </c>
      <c r="O225" s="117">
        <f>'Verdeling Gemeentefonds 2021'!AF225/'Verdeling Gemeentefonds 2021'!$BS225</f>
        <v>0.53755644111957324</v>
      </c>
      <c r="P225" s="122">
        <f>'Verdeling Gemeentefonds 2021'!AK225/'Verdeling Gemeentefonds 2021'!$BS225</f>
        <v>0.10105477534153988</v>
      </c>
      <c r="Q225" s="125">
        <f>'Verdeling Gemeentefonds 2021'!AO225/'Verdeling Gemeentefonds 2021'!$BS225</f>
        <v>1.5656301080669913E-2</v>
      </c>
      <c r="R225" s="121">
        <f>'Verdeling Gemeentefonds 2021'!AR225/'Verdeling Gemeentefonds 2021'!$BS225</f>
        <v>3.2853143122175868E-2</v>
      </c>
      <c r="S225" s="121">
        <f>'Verdeling Gemeentefonds 2021'!AU225/'Verdeling Gemeentefonds 2021'!$BS225</f>
        <v>6.5183115230579125E-2</v>
      </c>
      <c r="T225" s="121">
        <f>'Verdeling Gemeentefonds 2021'!AX225/'Verdeling Gemeentefonds 2021'!$BS225</f>
        <v>2.412722299218913E-2</v>
      </c>
      <c r="U225" s="121">
        <f>'Verdeling Gemeentefonds 2021'!BA225/'Verdeling Gemeentefonds 2021'!$BS225</f>
        <v>3.7721908855480005E-2</v>
      </c>
      <c r="V225" s="119">
        <f>'Verdeling Gemeentefonds 2021'!BB225/'Verdeling Gemeentefonds 2021'!$BS225</f>
        <v>0.17554169128109404</v>
      </c>
      <c r="W225" s="112">
        <f>'Verdeling Gemeentefonds 2021'!BI225/'Verdeling Gemeentefonds 2021'!$BS225</f>
        <v>0</v>
      </c>
      <c r="X225" s="120">
        <f>'Verdeling Gemeentefonds 2021'!BF225/'Verdeling Gemeentefonds 2021'!$BS225</f>
        <v>2.8390634618758119E-2</v>
      </c>
      <c r="Y225" s="112">
        <f>'Verdeling Gemeentefonds 2021'!BL225/'Verdeling Gemeentefonds 2021'!$BS225</f>
        <v>0</v>
      </c>
      <c r="Z225" s="120">
        <f>'Verdeling Gemeentefonds 2021'!BR225/'Verdeling Gemeentefonds 2021'!$BS225</f>
        <v>0</v>
      </c>
      <c r="AA225" s="129">
        <f t="shared" si="3"/>
        <v>1</v>
      </c>
    </row>
    <row r="226" spans="1:27" x14ac:dyDescent="0.25">
      <c r="A226" s="128" t="s">
        <v>318</v>
      </c>
      <c r="B226" s="13" t="s">
        <v>19</v>
      </c>
      <c r="C226" s="112">
        <f>'Verdeling Gemeentefonds 2021'!D226/'Verdeling Gemeentefonds 2021'!$BS226</f>
        <v>0</v>
      </c>
      <c r="D226" s="115">
        <f>'Verdeling Gemeentefonds 2021'!E226/'Verdeling Gemeentefonds 2021'!$BS226</f>
        <v>0</v>
      </c>
      <c r="E226" s="115">
        <f>'Verdeling Gemeentefonds 2021'!F226/'Verdeling Gemeentefonds 2021'!$BS226</f>
        <v>0</v>
      </c>
      <c r="F226" s="115">
        <f>'Verdeling Gemeentefonds 2021'!G226/'Verdeling Gemeentefonds 2021'!$BS226</f>
        <v>0</v>
      </c>
      <c r="G226" s="115">
        <f>'Verdeling Gemeentefonds 2021'!H226/'Verdeling Gemeentefonds 2021'!$BS226</f>
        <v>0</v>
      </c>
      <c r="H226" s="115">
        <f>'Verdeling Gemeentefonds 2021'!I226/'Verdeling Gemeentefonds 2021'!$BS226</f>
        <v>0</v>
      </c>
      <c r="I226" s="119">
        <f>'Verdeling Gemeentefonds 2021'!J226/'Verdeling Gemeentefonds 2021'!$BS226</f>
        <v>0</v>
      </c>
      <c r="J226" s="113">
        <f>'Verdeling Gemeentefonds 2021'!N226/'Verdeling Gemeentefonds 2021'!$BS226</f>
        <v>7.3182512840309258E-2</v>
      </c>
      <c r="K226" s="115">
        <f>'Verdeling Gemeentefonds 2021'!S226/'Verdeling Gemeentefonds 2021'!$BS226</f>
        <v>8.0703632901499376E-3</v>
      </c>
      <c r="L226" s="119">
        <f>'Verdeling Gemeentefonds 2021'!T226/'Verdeling Gemeentefonds 2021'!$BS226</f>
        <v>8.1252876130459201E-2</v>
      </c>
      <c r="M226" s="112">
        <f>'Verdeling Gemeentefonds 2021'!Z226/'Verdeling Gemeentefonds 2021'!$BS226</f>
        <v>0.34173895358258988</v>
      </c>
      <c r="N226" s="115">
        <f>'Verdeling Gemeentefonds 2021'!AE226/'Verdeling Gemeentefonds 2021'!$BS226</f>
        <v>0.29671331050439004</v>
      </c>
      <c r="O226" s="117">
        <f>'Verdeling Gemeentefonds 2021'!AF226/'Verdeling Gemeentefonds 2021'!$BS226</f>
        <v>0.63845226408697986</v>
      </c>
      <c r="P226" s="122">
        <f>'Verdeling Gemeentefonds 2021'!AK226/'Verdeling Gemeentefonds 2021'!$BS226</f>
        <v>0.13411028903754252</v>
      </c>
      <c r="Q226" s="125">
        <f>'Verdeling Gemeentefonds 2021'!AO226/'Verdeling Gemeentefonds 2021'!$BS226</f>
        <v>1.4153967087215487E-2</v>
      </c>
      <c r="R226" s="121">
        <f>'Verdeling Gemeentefonds 2021'!AR226/'Verdeling Gemeentefonds 2021'!$BS226</f>
        <v>3.1809891327564337E-2</v>
      </c>
      <c r="S226" s="121">
        <f>'Verdeling Gemeentefonds 2021'!AU226/'Verdeling Gemeentefonds 2021'!$BS226</f>
        <v>5.5981215550430737E-2</v>
      </c>
      <c r="T226" s="121">
        <f>'Verdeling Gemeentefonds 2021'!AX226/'Verdeling Gemeentefonds 2021'!$BS226</f>
        <v>3.6312597655604927E-2</v>
      </c>
      <c r="U226" s="121">
        <f>'Verdeling Gemeentefonds 2021'!BA226/'Verdeling Gemeentefonds 2021'!$BS226</f>
        <v>5.9741770086528352E-3</v>
      </c>
      <c r="V226" s="119">
        <f>'Verdeling Gemeentefonds 2021'!BB226/'Verdeling Gemeentefonds 2021'!$BS226</f>
        <v>0.14423184862946831</v>
      </c>
      <c r="W226" s="112">
        <f>'Verdeling Gemeentefonds 2021'!BI226/'Verdeling Gemeentefonds 2021'!$BS226</f>
        <v>-1.3404877805536363E-4</v>
      </c>
      <c r="X226" s="120">
        <f>'Verdeling Gemeentefonds 2021'!BF226/'Verdeling Gemeentefonds 2021'!$BS226</f>
        <v>0</v>
      </c>
      <c r="Y226" s="112">
        <f>'Verdeling Gemeentefonds 2021'!BL226/'Verdeling Gemeentefonds 2021'!$BS226</f>
        <v>0</v>
      </c>
      <c r="Z226" s="120">
        <f>'Verdeling Gemeentefonds 2021'!BR226/'Verdeling Gemeentefonds 2021'!$BS226</f>
        <v>2.0868106040761105E-3</v>
      </c>
      <c r="AA226" s="129">
        <f t="shared" si="3"/>
        <v>1.0000000397104705</v>
      </c>
    </row>
    <row r="227" spans="1:27" x14ac:dyDescent="0.25">
      <c r="A227" s="128" t="s">
        <v>361</v>
      </c>
      <c r="B227" s="13" t="s">
        <v>62</v>
      </c>
      <c r="C227" s="112">
        <f>'Verdeling Gemeentefonds 2021'!D227/'Verdeling Gemeentefonds 2021'!$BS227</f>
        <v>0</v>
      </c>
      <c r="D227" s="115">
        <f>'Verdeling Gemeentefonds 2021'!E227/'Verdeling Gemeentefonds 2021'!$BS227</f>
        <v>0</v>
      </c>
      <c r="E227" s="115">
        <f>'Verdeling Gemeentefonds 2021'!F227/'Verdeling Gemeentefonds 2021'!$BS227</f>
        <v>0</v>
      </c>
      <c r="F227" s="115">
        <f>'Verdeling Gemeentefonds 2021'!G227/'Verdeling Gemeentefonds 2021'!$BS227</f>
        <v>0</v>
      </c>
      <c r="G227" s="115">
        <f>'Verdeling Gemeentefonds 2021'!H227/'Verdeling Gemeentefonds 2021'!$BS227</f>
        <v>0</v>
      </c>
      <c r="H227" s="115">
        <f>'Verdeling Gemeentefonds 2021'!I227/'Verdeling Gemeentefonds 2021'!$BS227</f>
        <v>0</v>
      </c>
      <c r="I227" s="119">
        <f>'Verdeling Gemeentefonds 2021'!J227/'Verdeling Gemeentefonds 2021'!$BS227</f>
        <v>0</v>
      </c>
      <c r="J227" s="113">
        <f>'Verdeling Gemeentefonds 2021'!N227/'Verdeling Gemeentefonds 2021'!$BS227</f>
        <v>3.4695055815400305E-2</v>
      </c>
      <c r="K227" s="115">
        <f>'Verdeling Gemeentefonds 2021'!S227/'Verdeling Gemeentefonds 2021'!$BS227</f>
        <v>7.2040205386623545E-4</v>
      </c>
      <c r="L227" s="119">
        <f>'Verdeling Gemeentefonds 2021'!T227/'Verdeling Gemeentefonds 2021'!$BS227</f>
        <v>3.5415457869266545E-2</v>
      </c>
      <c r="M227" s="112">
        <f>'Verdeling Gemeentefonds 2021'!Z227/'Verdeling Gemeentefonds 2021'!$BS227</f>
        <v>0.3771789907132842</v>
      </c>
      <c r="N227" s="115">
        <f>'Verdeling Gemeentefonds 2021'!AE227/'Verdeling Gemeentefonds 2021'!$BS227</f>
        <v>0.15705139293717421</v>
      </c>
      <c r="O227" s="117">
        <f>'Verdeling Gemeentefonds 2021'!AF227/'Verdeling Gemeentefonds 2021'!$BS227</f>
        <v>0.5342303836504585</v>
      </c>
      <c r="P227" s="122">
        <f>'Verdeling Gemeentefonds 2021'!AK227/'Verdeling Gemeentefonds 2021'!$BS227</f>
        <v>0.30084128014643313</v>
      </c>
      <c r="Q227" s="125">
        <f>'Verdeling Gemeentefonds 2021'!AO227/'Verdeling Gemeentefonds 2021'!$BS227</f>
        <v>1.072385768403593E-2</v>
      </c>
      <c r="R227" s="121">
        <f>'Verdeling Gemeentefonds 2021'!AR227/'Verdeling Gemeentefonds 2021'!$BS227</f>
        <v>2.7790362211654221E-2</v>
      </c>
      <c r="S227" s="121">
        <f>'Verdeling Gemeentefonds 2021'!AU227/'Verdeling Gemeentefonds 2021'!$BS227</f>
        <v>5.7340222903772851E-2</v>
      </c>
      <c r="T227" s="121">
        <f>'Verdeling Gemeentefonds 2021'!AX227/'Verdeling Gemeentefonds 2021'!$BS227</f>
        <v>1.211943640766127E-2</v>
      </c>
      <c r="U227" s="121">
        <f>'Verdeling Gemeentefonds 2021'!BA227/'Verdeling Gemeentefonds 2021'!$BS227</f>
        <v>1.965737486050232E-2</v>
      </c>
      <c r="V227" s="119">
        <f>'Verdeling Gemeentefonds 2021'!BB227/'Verdeling Gemeentefonds 2021'!$BS227</f>
        <v>0.1276312540676266</v>
      </c>
      <c r="W227" s="112">
        <f>'Verdeling Gemeentefonds 2021'!BI227/'Verdeling Gemeentefonds 2021'!$BS227</f>
        <v>-2.0514201220207728E-4</v>
      </c>
      <c r="X227" s="120">
        <f>'Verdeling Gemeentefonds 2021'!BF227/'Verdeling Gemeentefonds 2021'!$BS227</f>
        <v>0</v>
      </c>
      <c r="Y227" s="112">
        <f>'Verdeling Gemeentefonds 2021'!BL227/'Verdeling Gemeentefonds 2021'!$BS227</f>
        <v>0</v>
      </c>
      <c r="Z227" s="120">
        <f>'Verdeling Gemeentefonds 2021'!BR227/'Verdeling Gemeentefonds 2021'!$BS227</f>
        <v>2.0868106137272736E-3</v>
      </c>
      <c r="AA227" s="129">
        <f t="shared" si="3"/>
        <v>1.0000000443353101</v>
      </c>
    </row>
    <row r="228" spans="1:27" x14ac:dyDescent="0.25">
      <c r="A228" s="128" t="s">
        <v>362</v>
      </c>
      <c r="B228" s="13" t="s">
        <v>63</v>
      </c>
      <c r="C228" s="112">
        <f>'Verdeling Gemeentefonds 2021'!D228/'Verdeling Gemeentefonds 2021'!$BS228</f>
        <v>0</v>
      </c>
      <c r="D228" s="115">
        <f>'Verdeling Gemeentefonds 2021'!E228/'Verdeling Gemeentefonds 2021'!$BS228</f>
        <v>0</v>
      </c>
      <c r="E228" s="115">
        <f>'Verdeling Gemeentefonds 2021'!F228/'Verdeling Gemeentefonds 2021'!$BS228</f>
        <v>0</v>
      </c>
      <c r="F228" s="115">
        <f>'Verdeling Gemeentefonds 2021'!G228/'Verdeling Gemeentefonds 2021'!$BS228</f>
        <v>0</v>
      </c>
      <c r="G228" s="115">
        <f>'Verdeling Gemeentefonds 2021'!H228/'Verdeling Gemeentefonds 2021'!$BS228</f>
        <v>0</v>
      </c>
      <c r="H228" s="115">
        <f>'Verdeling Gemeentefonds 2021'!I228/'Verdeling Gemeentefonds 2021'!$BS228</f>
        <v>0</v>
      </c>
      <c r="I228" s="119">
        <f>'Verdeling Gemeentefonds 2021'!J228/'Verdeling Gemeentefonds 2021'!$BS228</f>
        <v>0</v>
      </c>
      <c r="J228" s="113">
        <f>'Verdeling Gemeentefonds 2021'!N228/'Verdeling Gemeentefonds 2021'!$BS228</f>
        <v>3.3764024310646713E-2</v>
      </c>
      <c r="K228" s="115">
        <f>'Verdeling Gemeentefonds 2021'!S228/'Verdeling Gemeentefonds 2021'!$BS228</f>
        <v>1.516530004565336E-3</v>
      </c>
      <c r="L228" s="119">
        <f>'Verdeling Gemeentefonds 2021'!T228/'Verdeling Gemeentefonds 2021'!$BS228</f>
        <v>3.528055431521205E-2</v>
      </c>
      <c r="M228" s="112">
        <f>'Verdeling Gemeentefonds 2021'!Z228/'Verdeling Gemeentefonds 2021'!$BS228</f>
        <v>0.34719533921411211</v>
      </c>
      <c r="N228" s="115">
        <f>'Verdeling Gemeentefonds 2021'!AE228/'Verdeling Gemeentefonds 2021'!$BS228</f>
        <v>0.22233952566275159</v>
      </c>
      <c r="O228" s="117">
        <f>'Verdeling Gemeentefonds 2021'!AF228/'Verdeling Gemeentefonds 2021'!$BS228</f>
        <v>0.56953486487686367</v>
      </c>
      <c r="P228" s="122">
        <f>'Verdeling Gemeentefonds 2021'!AK228/'Verdeling Gemeentefonds 2021'!$BS228</f>
        <v>0.2341946160504455</v>
      </c>
      <c r="Q228" s="125">
        <f>'Verdeling Gemeentefonds 2021'!AO228/'Verdeling Gemeentefonds 2021'!$BS228</f>
        <v>1.324630379447554E-2</v>
      </c>
      <c r="R228" s="121">
        <f>'Verdeling Gemeentefonds 2021'!AR228/'Verdeling Gemeentefonds 2021'!$BS228</f>
        <v>3.0436820424412262E-2</v>
      </c>
      <c r="S228" s="121">
        <f>'Verdeling Gemeentefonds 2021'!AU228/'Verdeling Gemeentefonds 2021'!$BS228</f>
        <v>5.4311940142267E-2</v>
      </c>
      <c r="T228" s="121">
        <f>'Verdeling Gemeentefonds 2021'!AX228/'Verdeling Gemeentefonds 2021'!$BS228</f>
        <v>3.7186413321045726E-2</v>
      </c>
      <c r="U228" s="121">
        <f>'Verdeling Gemeentefonds 2021'!BA228/'Verdeling Gemeentefonds 2021'!$BS228</f>
        <v>2.3921482166598739E-2</v>
      </c>
      <c r="V228" s="119">
        <f>'Verdeling Gemeentefonds 2021'!BB228/'Verdeling Gemeentefonds 2021'!$BS228</f>
        <v>0.15910295984879927</v>
      </c>
      <c r="W228" s="112">
        <f>'Verdeling Gemeentefonds 2021'!BI228/'Verdeling Gemeentefonds 2021'!$BS228</f>
        <v>-1.9981275577269682E-4</v>
      </c>
      <c r="X228" s="120">
        <f>'Verdeling Gemeentefonds 2021'!BF228/'Verdeling Gemeentefonds 2021'!$BS228</f>
        <v>0</v>
      </c>
      <c r="Y228" s="112">
        <f>'Verdeling Gemeentefonds 2021'!BL228/'Verdeling Gemeentefonds 2021'!$BS228</f>
        <v>0</v>
      </c>
      <c r="Z228" s="120">
        <f>'Verdeling Gemeentefonds 2021'!BR228/'Verdeling Gemeentefonds 2021'!$BS228</f>
        <v>2.0868105062701132E-3</v>
      </c>
      <c r="AA228" s="129">
        <f t="shared" si="3"/>
        <v>0.99999999284181784</v>
      </c>
    </row>
    <row r="229" spans="1:27" x14ac:dyDescent="0.25">
      <c r="A229" s="128" t="s">
        <v>589</v>
      </c>
      <c r="B229" s="13" t="s">
        <v>292</v>
      </c>
      <c r="C229" s="112">
        <f>'Verdeling Gemeentefonds 2021'!D229/'Verdeling Gemeentefonds 2021'!$BS229</f>
        <v>0</v>
      </c>
      <c r="D229" s="115">
        <f>'Verdeling Gemeentefonds 2021'!E229/'Verdeling Gemeentefonds 2021'!$BS229</f>
        <v>0</v>
      </c>
      <c r="E229" s="115">
        <f>'Verdeling Gemeentefonds 2021'!F229/'Verdeling Gemeentefonds 2021'!$BS229</f>
        <v>0</v>
      </c>
      <c r="F229" s="115">
        <f>'Verdeling Gemeentefonds 2021'!G229/'Verdeling Gemeentefonds 2021'!$BS229</f>
        <v>0</v>
      </c>
      <c r="G229" s="115">
        <f>'Verdeling Gemeentefonds 2021'!H229/'Verdeling Gemeentefonds 2021'!$BS229</f>
        <v>0</v>
      </c>
      <c r="H229" s="115">
        <f>'Verdeling Gemeentefonds 2021'!I229/'Verdeling Gemeentefonds 2021'!$BS229</f>
        <v>0</v>
      </c>
      <c r="I229" s="119">
        <f>'Verdeling Gemeentefonds 2021'!J229/'Verdeling Gemeentefonds 2021'!$BS229</f>
        <v>0</v>
      </c>
      <c r="J229" s="113">
        <f>'Verdeling Gemeentefonds 2021'!N229/'Verdeling Gemeentefonds 2021'!$BS229</f>
        <v>3.1781160022323396E-2</v>
      </c>
      <c r="K229" s="115">
        <f>'Verdeling Gemeentefonds 2021'!S229/'Verdeling Gemeentefonds 2021'!$BS229</f>
        <v>8.8189260378466264E-3</v>
      </c>
      <c r="L229" s="119">
        <f>'Verdeling Gemeentefonds 2021'!T229/'Verdeling Gemeentefonds 2021'!$BS229</f>
        <v>4.0600086060170015E-2</v>
      </c>
      <c r="M229" s="112">
        <f>'Verdeling Gemeentefonds 2021'!Z229/'Verdeling Gemeentefonds 2021'!$BS229</f>
        <v>0.39202640837591629</v>
      </c>
      <c r="N229" s="115">
        <f>'Verdeling Gemeentefonds 2021'!AE229/'Verdeling Gemeentefonds 2021'!$BS229</f>
        <v>0.26253190195223747</v>
      </c>
      <c r="O229" s="117">
        <f>'Verdeling Gemeentefonds 2021'!AF229/'Verdeling Gemeentefonds 2021'!$BS229</f>
        <v>0.65455831032815381</v>
      </c>
      <c r="P229" s="122">
        <f>'Verdeling Gemeentefonds 2021'!AK229/'Verdeling Gemeentefonds 2021'!$BS229</f>
        <v>0.19313146628400857</v>
      </c>
      <c r="Q229" s="125">
        <f>'Verdeling Gemeentefonds 2021'!AO229/'Verdeling Gemeentefonds 2021'!$BS229</f>
        <v>1.4652530933433307E-2</v>
      </c>
      <c r="R229" s="121">
        <f>'Verdeling Gemeentefonds 2021'!AR229/'Verdeling Gemeentefonds 2021'!$BS229</f>
        <v>1.2474018841454625E-2</v>
      </c>
      <c r="S229" s="121">
        <f>'Verdeling Gemeentefonds 2021'!AU229/'Verdeling Gemeentefonds 2021'!$BS229</f>
        <v>6.0637140132748145E-2</v>
      </c>
      <c r="T229" s="121">
        <f>'Verdeling Gemeentefonds 2021'!AX229/'Verdeling Gemeentefonds 2021'!$BS229</f>
        <v>9.6573896982938504E-3</v>
      </c>
      <c r="U229" s="121">
        <f>'Verdeling Gemeentefonds 2021'!BA229/'Verdeling Gemeentefonds 2021'!$BS229</f>
        <v>1.2372731687903172E-2</v>
      </c>
      <c r="V229" s="119">
        <f>'Verdeling Gemeentefonds 2021'!BB229/'Verdeling Gemeentefonds 2021'!$BS229</f>
        <v>0.1097938112938331</v>
      </c>
      <c r="W229" s="112">
        <f>'Verdeling Gemeentefonds 2021'!BI229/'Verdeling Gemeentefonds 2021'!$BS229</f>
        <v>-1.7051894823503014E-4</v>
      </c>
      <c r="X229" s="120">
        <f>'Verdeling Gemeentefonds 2021'!BF229/'Verdeling Gemeentefonds 2021'!$BS229</f>
        <v>0</v>
      </c>
      <c r="Y229" s="112">
        <f>'Verdeling Gemeentefonds 2021'!BL229/'Verdeling Gemeentefonds 2021'!$BS229</f>
        <v>0</v>
      </c>
      <c r="Z229" s="120">
        <f>'Verdeling Gemeentefonds 2021'!BR229/'Verdeling Gemeentefonds 2021'!$BS229</f>
        <v>2.0868104491442102E-3</v>
      </c>
      <c r="AA229" s="129">
        <f t="shared" si="3"/>
        <v>0.99999996546707481</v>
      </c>
    </row>
    <row r="230" spans="1:27" x14ac:dyDescent="0.25">
      <c r="A230" s="128" t="s">
        <v>363</v>
      </c>
      <c r="B230" s="13" t="s">
        <v>64</v>
      </c>
      <c r="C230" s="112">
        <f>'Verdeling Gemeentefonds 2021'!D230/'Verdeling Gemeentefonds 2021'!$BS230</f>
        <v>0</v>
      </c>
      <c r="D230" s="115">
        <f>'Verdeling Gemeentefonds 2021'!E230/'Verdeling Gemeentefonds 2021'!$BS230</f>
        <v>0</v>
      </c>
      <c r="E230" s="115">
        <f>'Verdeling Gemeentefonds 2021'!F230/'Verdeling Gemeentefonds 2021'!$BS230</f>
        <v>0</v>
      </c>
      <c r="F230" s="115">
        <f>'Verdeling Gemeentefonds 2021'!G230/'Verdeling Gemeentefonds 2021'!$BS230</f>
        <v>0</v>
      </c>
      <c r="G230" s="115">
        <f>'Verdeling Gemeentefonds 2021'!H230/'Verdeling Gemeentefonds 2021'!$BS230</f>
        <v>0</v>
      </c>
      <c r="H230" s="115">
        <f>'Verdeling Gemeentefonds 2021'!I230/'Verdeling Gemeentefonds 2021'!$BS230</f>
        <v>0</v>
      </c>
      <c r="I230" s="119">
        <f>'Verdeling Gemeentefonds 2021'!J230/'Verdeling Gemeentefonds 2021'!$BS230</f>
        <v>0</v>
      </c>
      <c r="J230" s="113">
        <f>'Verdeling Gemeentefonds 2021'!N230/'Verdeling Gemeentefonds 2021'!$BS230</f>
        <v>5.0515365784193335E-2</v>
      </c>
      <c r="K230" s="115">
        <f>'Verdeling Gemeentefonds 2021'!S230/'Verdeling Gemeentefonds 2021'!$BS230</f>
        <v>1.7565206456300448E-3</v>
      </c>
      <c r="L230" s="119">
        <f>'Verdeling Gemeentefonds 2021'!T230/'Verdeling Gemeentefonds 2021'!$BS230</f>
        <v>5.2271886429823382E-2</v>
      </c>
      <c r="M230" s="112">
        <f>'Verdeling Gemeentefonds 2021'!Z230/'Verdeling Gemeentefonds 2021'!$BS230</f>
        <v>0.37290979011097031</v>
      </c>
      <c r="N230" s="115">
        <f>'Verdeling Gemeentefonds 2021'!AE230/'Verdeling Gemeentefonds 2021'!$BS230</f>
        <v>0.20107073168973141</v>
      </c>
      <c r="O230" s="117">
        <f>'Verdeling Gemeentefonds 2021'!AF230/'Verdeling Gemeentefonds 2021'!$BS230</f>
        <v>0.57398052180070169</v>
      </c>
      <c r="P230" s="122">
        <f>'Verdeling Gemeentefonds 2021'!AK230/'Verdeling Gemeentefonds 2021'!$BS230</f>
        <v>0.21446709110063161</v>
      </c>
      <c r="Q230" s="125">
        <f>'Verdeling Gemeentefonds 2021'!AO230/'Verdeling Gemeentefonds 2021'!$BS230</f>
        <v>1.260559492133023E-2</v>
      </c>
      <c r="R230" s="121">
        <f>'Verdeling Gemeentefonds 2021'!AR230/'Verdeling Gemeentefonds 2021'!$BS230</f>
        <v>4.1057883509040674E-2</v>
      </c>
      <c r="S230" s="121">
        <f>'Verdeling Gemeentefonds 2021'!AU230/'Verdeling Gemeentefonds 2021'!$BS230</f>
        <v>5.9669032269570065E-2</v>
      </c>
      <c r="T230" s="121">
        <f>'Verdeling Gemeentefonds 2021'!AX230/'Verdeling Gemeentefonds 2021'!$BS230</f>
        <v>2.5704863845648393E-2</v>
      </c>
      <c r="U230" s="121">
        <f>'Verdeling Gemeentefonds 2021'!BA230/'Verdeling Gemeentefonds 2021'!$BS230</f>
        <v>1.8353457700684465E-2</v>
      </c>
      <c r="V230" s="119">
        <f>'Verdeling Gemeentefonds 2021'!BB230/'Verdeling Gemeentefonds 2021'!$BS230</f>
        <v>0.15739083224627382</v>
      </c>
      <c r="W230" s="112">
        <f>'Verdeling Gemeentefonds 2021'!BI230/'Verdeling Gemeentefonds 2021'!$BS230</f>
        <v>-1.9724810132953715E-4</v>
      </c>
      <c r="X230" s="120">
        <f>'Verdeling Gemeentefonds 2021'!BF230/'Verdeling Gemeentefonds 2021'!$BS230</f>
        <v>0</v>
      </c>
      <c r="Y230" s="112">
        <f>'Verdeling Gemeentefonds 2021'!BL230/'Verdeling Gemeentefonds 2021'!$BS230</f>
        <v>0</v>
      </c>
      <c r="Z230" s="120">
        <f>'Verdeling Gemeentefonds 2021'!BR230/'Verdeling Gemeentefonds 2021'!$BS230</f>
        <v>2.086810299537768E-3</v>
      </c>
      <c r="AA230" s="129">
        <f t="shared" si="3"/>
        <v>0.99999989377563869</v>
      </c>
    </row>
    <row r="231" spans="1:27" x14ac:dyDescent="0.25">
      <c r="A231" s="128" t="s">
        <v>482</v>
      </c>
      <c r="B231" s="13" t="s">
        <v>183</v>
      </c>
      <c r="C231" s="112">
        <f>'Verdeling Gemeentefonds 2021'!D231/'Verdeling Gemeentefonds 2021'!$BS231</f>
        <v>0</v>
      </c>
      <c r="D231" s="115">
        <f>'Verdeling Gemeentefonds 2021'!E231/'Verdeling Gemeentefonds 2021'!$BS231</f>
        <v>0.45642561641245605</v>
      </c>
      <c r="E231" s="115">
        <f>'Verdeling Gemeentefonds 2021'!F231/'Verdeling Gemeentefonds 2021'!$BS231</f>
        <v>0</v>
      </c>
      <c r="F231" s="115">
        <f>'Verdeling Gemeentefonds 2021'!G231/'Verdeling Gemeentefonds 2021'!$BS231</f>
        <v>0</v>
      </c>
      <c r="G231" s="115">
        <f>'Verdeling Gemeentefonds 2021'!H231/'Verdeling Gemeentefonds 2021'!$BS231</f>
        <v>0</v>
      </c>
      <c r="H231" s="115">
        <f>'Verdeling Gemeentefonds 2021'!I231/'Verdeling Gemeentefonds 2021'!$BS231</f>
        <v>0</v>
      </c>
      <c r="I231" s="119">
        <f>'Verdeling Gemeentefonds 2021'!J231/'Verdeling Gemeentefonds 2021'!$BS231</f>
        <v>0.45642561641245605</v>
      </c>
      <c r="J231" s="113">
        <f>'Verdeling Gemeentefonds 2021'!N231/'Verdeling Gemeentefonds 2021'!$BS231</f>
        <v>5.0281846278066498E-2</v>
      </c>
      <c r="K231" s="115">
        <f>'Verdeling Gemeentefonds 2021'!S231/'Verdeling Gemeentefonds 2021'!$BS231</f>
        <v>4.7441335244704799E-2</v>
      </c>
      <c r="L231" s="119">
        <f>'Verdeling Gemeentefonds 2021'!T231/'Verdeling Gemeentefonds 2021'!$BS231</f>
        <v>9.7723181522771291E-2</v>
      </c>
      <c r="M231" s="112">
        <f>'Verdeling Gemeentefonds 2021'!Z231/'Verdeling Gemeentefonds 2021'!$BS231</f>
        <v>0.17477049155228302</v>
      </c>
      <c r="N231" s="115">
        <f>'Verdeling Gemeentefonds 2021'!AE231/'Verdeling Gemeentefonds 2021'!$BS231</f>
        <v>8.8065274198963484E-2</v>
      </c>
      <c r="O231" s="117">
        <f>'Verdeling Gemeentefonds 2021'!AF231/'Verdeling Gemeentefonds 2021'!$BS231</f>
        <v>0.26283576575124651</v>
      </c>
      <c r="P231" s="122">
        <f>'Verdeling Gemeentefonds 2021'!AK231/'Verdeling Gemeentefonds 2021'!$BS231</f>
        <v>1.5076791360708712E-2</v>
      </c>
      <c r="Q231" s="125">
        <f>'Verdeling Gemeentefonds 2021'!AO231/'Verdeling Gemeentefonds 2021'!$BS231</f>
        <v>9.3864109996039807E-3</v>
      </c>
      <c r="R231" s="121">
        <f>'Verdeling Gemeentefonds 2021'!AR231/'Verdeling Gemeentefonds 2021'!$BS231</f>
        <v>3.2884286785155398E-2</v>
      </c>
      <c r="S231" s="121">
        <f>'Verdeling Gemeentefonds 2021'!AU231/'Verdeling Gemeentefonds 2021'!$BS231</f>
        <v>3.3524218939230584E-2</v>
      </c>
      <c r="T231" s="121">
        <f>'Verdeling Gemeentefonds 2021'!AX231/'Verdeling Gemeentefonds 2021'!$BS231</f>
        <v>5.9791514927785623E-2</v>
      </c>
      <c r="U231" s="121">
        <f>'Verdeling Gemeentefonds 2021'!BA231/'Verdeling Gemeentefonds 2021'!$BS231</f>
        <v>3.0472941217895729E-2</v>
      </c>
      <c r="V231" s="119">
        <f>'Verdeling Gemeentefonds 2021'!BB231/'Verdeling Gemeentefonds 2021'!$BS231</f>
        <v>0.16605937286967132</v>
      </c>
      <c r="W231" s="112">
        <f>'Verdeling Gemeentefonds 2021'!BI231/'Verdeling Gemeentefonds 2021'!$BS231</f>
        <v>-2.0753074507587929E-4</v>
      </c>
      <c r="X231" s="120">
        <f>'Verdeling Gemeentefonds 2021'!BF231/'Verdeling Gemeentefonds 2021'!$BS231</f>
        <v>0</v>
      </c>
      <c r="Y231" s="112">
        <f>'Verdeling Gemeentefonds 2021'!BL231/'Verdeling Gemeentefonds 2021'!$BS231</f>
        <v>0</v>
      </c>
      <c r="Z231" s="120">
        <f>'Verdeling Gemeentefonds 2021'!BR231/'Verdeling Gemeentefonds 2021'!$BS231</f>
        <v>2.0868105372952575E-3</v>
      </c>
      <c r="AA231" s="129">
        <f t="shared" si="3"/>
        <v>1.0000000077090734</v>
      </c>
    </row>
    <row r="232" spans="1:27" x14ac:dyDescent="0.25">
      <c r="A232" s="128" t="s">
        <v>539</v>
      </c>
      <c r="B232" s="13" t="s">
        <v>242</v>
      </c>
      <c r="C232" s="112">
        <f>'Verdeling Gemeentefonds 2021'!D232/'Verdeling Gemeentefonds 2021'!$BS232</f>
        <v>0</v>
      </c>
      <c r="D232" s="115">
        <f>'Verdeling Gemeentefonds 2021'!E232/'Verdeling Gemeentefonds 2021'!$BS232</f>
        <v>0</v>
      </c>
      <c r="E232" s="115">
        <f>'Verdeling Gemeentefonds 2021'!F232/'Verdeling Gemeentefonds 2021'!$BS232</f>
        <v>0</v>
      </c>
      <c r="F232" s="115">
        <f>'Verdeling Gemeentefonds 2021'!G232/'Verdeling Gemeentefonds 2021'!$BS232</f>
        <v>0</v>
      </c>
      <c r="G232" s="115">
        <f>'Verdeling Gemeentefonds 2021'!H232/'Verdeling Gemeentefonds 2021'!$BS232</f>
        <v>0.20548895595421801</v>
      </c>
      <c r="H232" s="115">
        <f>'Verdeling Gemeentefonds 2021'!I232/'Verdeling Gemeentefonds 2021'!$BS232</f>
        <v>0</v>
      </c>
      <c r="I232" s="119">
        <f>'Verdeling Gemeentefonds 2021'!J232/'Verdeling Gemeentefonds 2021'!$BS232</f>
        <v>0.20548895595421801</v>
      </c>
      <c r="J232" s="113">
        <f>'Verdeling Gemeentefonds 2021'!N232/'Verdeling Gemeentefonds 2021'!$BS232</f>
        <v>3.6537419597595655E-2</v>
      </c>
      <c r="K232" s="115">
        <f>'Verdeling Gemeentefonds 2021'!S232/'Verdeling Gemeentefonds 2021'!$BS232</f>
        <v>3.2546107795099311E-2</v>
      </c>
      <c r="L232" s="119">
        <f>'Verdeling Gemeentefonds 2021'!T232/'Verdeling Gemeentefonds 2021'!$BS232</f>
        <v>6.9083527392694966E-2</v>
      </c>
      <c r="M232" s="112">
        <f>'Verdeling Gemeentefonds 2021'!Z232/'Verdeling Gemeentefonds 2021'!$BS232</f>
        <v>0.32523504539740006</v>
      </c>
      <c r="N232" s="115">
        <f>'Verdeling Gemeentefonds 2021'!AE232/'Verdeling Gemeentefonds 2021'!$BS232</f>
        <v>0.1461194751496159</v>
      </c>
      <c r="O232" s="117">
        <f>'Verdeling Gemeentefonds 2021'!AF232/'Verdeling Gemeentefonds 2021'!$BS232</f>
        <v>0.47135452054701593</v>
      </c>
      <c r="P232" s="122">
        <f>'Verdeling Gemeentefonds 2021'!AK232/'Verdeling Gemeentefonds 2021'!$BS232</f>
        <v>4.1590101679212878E-2</v>
      </c>
      <c r="Q232" s="125">
        <f>'Verdeling Gemeentefonds 2021'!AO232/'Verdeling Gemeentefonds 2021'!$BS232</f>
        <v>1.9361650047097466E-2</v>
      </c>
      <c r="R232" s="121">
        <f>'Verdeling Gemeentefonds 2021'!AR232/'Verdeling Gemeentefonds 2021'!$BS232</f>
        <v>5.2871019232794789E-2</v>
      </c>
      <c r="S232" s="121">
        <f>'Verdeling Gemeentefonds 2021'!AU232/'Verdeling Gemeentefonds 2021'!$BS232</f>
        <v>7.8592367011189601E-2</v>
      </c>
      <c r="T232" s="121">
        <f>'Verdeling Gemeentefonds 2021'!AX232/'Verdeling Gemeentefonds 2021'!$BS232</f>
        <v>2.2099064296810331E-2</v>
      </c>
      <c r="U232" s="121">
        <f>'Verdeling Gemeentefonds 2021'!BA232/'Verdeling Gemeentefonds 2021'!$BS232</f>
        <v>3.7638444722089499E-2</v>
      </c>
      <c r="V232" s="119">
        <f>'Verdeling Gemeentefonds 2021'!BB232/'Verdeling Gemeentefonds 2021'!$BS232</f>
        <v>0.2105625453099817</v>
      </c>
      <c r="W232" s="112">
        <f>'Verdeling Gemeentefonds 2021'!BI232/'Verdeling Gemeentefonds 2021'!$BS232</f>
        <v>-1.6648869619375592E-4</v>
      </c>
      <c r="X232" s="120">
        <f>'Verdeling Gemeentefonds 2021'!BF232/'Verdeling Gemeentefonds 2021'!$BS232</f>
        <v>0</v>
      </c>
      <c r="Y232" s="112">
        <f>'Verdeling Gemeentefonds 2021'!BL232/'Verdeling Gemeentefonds 2021'!$BS232</f>
        <v>0</v>
      </c>
      <c r="Z232" s="120">
        <f>'Verdeling Gemeentefonds 2021'!BR232/'Verdeling Gemeentefonds 2021'!$BS232</f>
        <v>2.0868104641358384E-3</v>
      </c>
      <c r="AA232" s="129">
        <f t="shared" si="3"/>
        <v>0.99999997265106566</v>
      </c>
    </row>
    <row r="233" spans="1:27" x14ac:dyDescent="0.25">
      <c r="A233" s="128" t="s">
        <v>395</v>
      </c>
      <c r="B233" s="13" t="s">
        <v>96</v>
      </c>
      <c r="C233" s="112">
        <f>'Verdeling Gemeentefonds 2021'!D233/'Verdeling Gemeentefonds 2021'!$BS233</f>
        <v>0</v>
      </c>
      <c r="D233" s="115">
        <f>'Verdeling Gemeentefonds 2021'!E233/'Verdeling Gemeentefonds 2021'!$BS233</f>
        <v>0</v>
      </c>
      <c r="E233" s="115">
        <f>'Verdeling Gemeentefonds 2021'!F233/'Verdeling Gemeentefonds 2021'!$BS233</f>
        <v>0</v>
      </c>
      <c r="F233" s="115">
        <f>'Verdeling Gemeentefonds 2021'!G233/'Verdeling Gemeentefonds 2021'!$BS233</f>
        <v>0</v>
      </c>
      <c r="G233" s="115">
        <f>'Verdeling Gemeentefonds 2021'!H233/'Verdeling Gemeentefonds 2021'!$BS233</f>
        <v>0</v>
      </c>
      <c r="H233" s="115">
        <f>'Verdeling Gemeentefonds 2021'!I233/'Verdeling Gemeentefonds 2021'!$BS233</f>
        <v>0</v>
      </c>
      <c r="I233" s="119">
        <f>'Verdeling Gemeentefonds 2021'!J233/'Verdeling Gemeentefonds 2021'!$BS233</f>
        <v>0</v>
      </c>
      <c r="J233" s="113">
        <f>'Verdeling Gemeentefonds 2021'!N233/'Verdeling Gemeentefonds 2021'!$BS233</f>
        <v>5.3818027958127249E-2</v>
      </c>
      <c r="K233" s="115">
        <f>'Verdeling Gemeentefonds 2021'!S233/'Verdeling Gemeentefonds 2021'!$BS233</f>
        <v>6.3204281151961056E-2</v>
      </c>
      <c r="L233" s="119">
        <f>'Verdeling Gemeentefonds 2021'!T233/'Verdeling Gemeentefonds 2021'!$BS233</f>
        <v>0.11702230911008833</v>
      </c>
      <c r="M233" s="112">
        <f>'Verdeling Gemeentefonds 2021'!Z233/'Verdeling Gemeentefonds 2021'!$BS233</f>
        <v>0.32534881776185731</v>
      </c>
      <c r="N233" s="115">
        <f>'Verdeling Gemeentefonds 2021'!AE233/'Verdeling Gemeentefonds 2021'!$BS233</f>
        <v>0.3168129720998184</v>
      </c>
      <c r="O233" s="117">
        <f>'Verdeling Gemeentefonds 2021'!AF233/'Verdeling Gemeentefonds 2021'!$BS233</f>
        <v>0.64216178986167571</v>
      </c>
      <c r="P233" s="122">
        <f>'Verdeling Gemeentefonds 2021'!AK233/'Verdeling Gemeentefonds 2021'!$BS233</f>
        <v>0.1194472048657083</v>
      </c>
      <c r="Q233" s="125">
        <f>'Verdeling Gemeentefonds 2021'!AO233/'Verdeling Gemeentefonds 2021'!$BS233</f>
        <v>1.4819444066874885E-2</v>
      </c>
      <c r="R233" s="121">
        <f>'Verdeling Gemeentefonds 2021'!AR233/'Verdeling Gemeentefonds 2021'!$BS233</f>
        <v>1.4293316882928828E-2</v>
      </c>
      <c r="S233" s="121">
        <f>'Verdeling Gemeentefonds 2021'!AU233/'Verdeling Gemeentefonds 2021'!$BS233</f>
        <v>4.4586901385464797E-2</v>
      </c>
      <c r="T233" s="121">
        <f>'Verdeling Gemeentefonds 2021'!AX233/'Verdeling Gemeentefonds 2021'!$BS233</f>
        <v>2.6127797889352256E-2</v>
      </c>
      <c r="U233" s="121">
        <f>'Verdeling Gemeentefonds 2021'!BA233/'Verdeling Gemeentefonds 2021'!$BS233</f>
        <v>1.9607867728080351E-2</v>
      </c>
      <c r="V233" s="119">
        <f>'Verdeling Gemeentefonds 2021'!BB233/'Verdeling Gemeentefonds 2021'!$BS233</f>
        <v>0.11943532795270111</v>
      </c>
      <c r="W233" s="112">
        <f>'Verdeling Gemeentefonds 2021'!BI233/'Verdeling Gemeentefonds 2021'!$BS233</f>
        <v>-1.5341478690045354E-4</v>
      </c>
      <c r="X233" s="120">
        <f>'Verdeling Gemeentefonds 2021'!BF233/'Verdeling Gemeentefonds 2021'!$BS233</f>
        <v>0</v>
      </c>
      <c r="Y233" s="112">
        <f>'Verdeling Gemeentefonds 2021'!BL233/'Verdeling Gemeentefonds 2021'!$BS233</f>
        <v>0</v>
      </c>
      <c r="Z233" s="120">
        <f>'Verdeling Gemeentefonds 2021'!BR233/'Verdeling Gemeentefonds 2021'!$BS233</f>
        <v>2.0868105787663722E-3</v>
      </c>
      <c r="AA233" s="129">
        <f t="shared" si="3"/>
        <v>1.0000000275820393</v>
      </c>
    </row>
    <row r="234" spans="1:27" x14ac:dyDescent="0.25">
      <c r="A234" s="128" t="s">
        <v>425</v>
      </c>
      <c r="B234" s="13" t="s">
        <v>126</v>
      </c>
      <c r="C234" s="112">
        <f>'Verdeling Gemeentefonds 2021'!D234/'Verdeling Gemeentefonds 2021'!$BS234</f>
        <v>0</v>
      </c>
      <c r="D234" s="115">
        <f>'Verdeling Gemeentefonds 2021'!E234/'Verdeling Gemeentefonds 2021'!$BS234</f>
        <v>0</v>
      </c>
      <c r="E234" s="115">
        <f>'Verdeling Gemeentefonds 2021'!F234/'Verdeling Gemeentefonds 2021'!$BS234</f>
        <v>0</v>
      </c>
      <c r="F234" s="115">
        <f>'Verdeling Gemeentefonds 2021'!G234/'Verdeling Gemeentefonds 2021'!$BS234</f>
        <v>0</v>
      </c>
      <c r="G234" s="115">
        <f>'Verdeling Gemeentefonds 2021'!H234/'Verdeling Gemeentefonds 2021'!$BS234</f>
        <v>0</v>
      </c>
      <c r="H234" s="115">
        <f>'Verdeling Gemeentefonds 2021'!I234/'Verdeling Gemeentefonds 2021'!$BS234</f>
        <v>0</v>
      </c>
      <c r="I234" s="119">
        <f>'Verdeling Gemeentefonds 2021'!J234/'Verdeling Gemeentefonds 2021'!$BS234</f>
        <v>0</v>
      </c>
      <c r="J234" s="113">
        <f>'Verdeling Gemeentefonds 2021'!N234/'Verdeling Gemeentefonds 2021'!$BS234</f>
        <v>6.2166153574220971E-2</v>
      </c>
      <c r="K234" s="115">
        <f>'Verdeling Gemeentefonds 2021'!S234/'Verdeling Gemeentefonds 2021'!$BS234</f>
        <v>5.0829435199255993E-2</v>
      </c>
      <c r="L234" s="119">
        <f>'Verdeling Gemeentefonds 2021'!T234/'Verdeling Gemeentefonds 2021'!$BS234</f>
        <v>0.11299558877347696</v>
      </c>
      <c r="M234" s="112">
        <f>'Verdeling Gemeentefonds 2021'!Z234/'Verdeling Gemeentefonds 2021'!$BS234</f>
        <v>0.31203940978697414</v>
      </c>
      <c r="N234" s="115">
        <f>'Verdeling Gemeentefonds 2021'!AE234/'Verdeling Gemeentefonds 2021'!$BS234</f>
        <v>0.29692598028534706</v>
      </c>
      <c r="O234" s="117">
        <f>'Verdeling Gemeentefonds 2021'!AF234/'Verdeling Gemeentefonds 2021'!$BS234</f>
        <v>0.6089653900723212</v>
      </c>
      <c r="P234" s="122">
        <f>'Verdeling Gemeentefonds 2021'!AK234/'Verdeling Gemeentefonds 2021'!$BS234</f>
        <v>0.15053205954300233</v>
      </c>
      <c r="Q234" s="125">
        <f>'Verdeling Gemeentefonds 2021'!AO234/'Verdeling Gemeentefonds 2021'!$BS234</f>
        <v>1.3065429486916989E-2</v>
      </c>
      <c r="R234" s="121">
        <f>'Verdeling Gemeentefonds 2021'!AR234/'Verdeling Gemeentefonds 2021'!$BS234</f>
        <v>2.5545434798672186E-2</v>
      </c>
      <c r="S234" s="121">
        <f>'Verdeling Gemeentefonds 2021'!AU234/'Verdeling Gemeentefonds 2021'!$BS234</f>
        <v>4.0012336812761062E-2</v>
      </c>
      <c r="T234" s="121">
        <f>'Verdeling Gemeentefonds 2021'!AX234/'Verdeling Gemeentefonds 2021'!$BS234</f>
        <v>4.6335025134828192E-2</v>
      </c>
      <c r="U234" s="121">
        <f>'Verdeling Gemeentefonds 2021'!BA234/'Verdeling Gemeentefonds 2021'!$BS234</f>
        <v>6.0839853840249881E-4</v>
      </c>
      <c r="V234" s="119">
        <f>'Verdeling Gemeentefonds 2021'!BB234/'Verdeling Gemeentefonds 2021'!$BS234</f>
        <v>0.12556662477158095</v>
      </c>
      <c r="W234" s="112">
        <f>'Verdeling Gemeentefonds 2021'!BI234/'Verdeling Gemeentefonds 2021'!$BS234</f>
        <v>-1.4657076146238214E-4</v>
      </c>
      <c r="X234" s="120">
        <f>'Verdeling Gemeentefonds 2021'!BF234/'Verdeling Gemeentefonds 2021'!$BS234</f>
        <v>0</v>
      </c>
      <c r="Y234" s="112">
        <f>'Verdeling Gemeentefonds 2021'!BL234/'Verdeling Gemeentefonds 2021'!$BS234</f>
        <v>0</v>
      </c>
      <c r="Z234" s="120">
        <f>'Verdeling Gemeentefonds 2021'!BR234/'Verdeling Gemeentefonds 2021'!$BS234</f>
        <v>2.0868103181969368E-3</v>
      </c>
      <c r="AA234" s="129">
        <f t="shared" si="3"/>
        <v>0.99999990271711592</v>
      </c>
    </row>
    <row r="235" spans="1:27" x14ac:dyDescent="0.25">
      <c r="A235" s="128" t="s">
        <v>488</v>
      </c>
      <c r="B235" s="13" t="s">
        <v>189</v>
      </c>
      <c r="C235" s="112">
        <f>'Verdeling Gemeentefonds 2021'!D235/'Verdeling Gemeentefonds 2021'!$BS235</f>
        <v>0</v>
      </c>
      <c r="D235" s="115">
        <f>'Verdeling Gemeentefonds 2021'!E235/'Verdeling Gemeentefonds 2021'!$BS235</f>
        <v>0</v>
      </c>
      <c r="E235" s="115">
        <f>'Verdeling Gemeentefonds 2021'!F235/'Verdeling Gemeentefonds 2021'!$BS235</f>
        <v>0</v>
      </c>
      <c r="F235" s="115">
        <f>'Verdeling Gemeentefonds 2021'!G235/'Verdeling Gemeentefonds 2021'!$BS235</f>
        <v>0</v>
      </c>
      <c r="G235" s="115">
        <f>'Verdeling Gemeentefonds 2021'!H235/'Verdeling Gemeentefonds 2021'!$BS235</f>
        <v>0</v>
      </c>
      <c r="H235" s="115">
        <f>'Verdeling Gemeentefonds 2021'!I235/'Verdeling Gemeentefonds 2021'!$BS235</f>
        <v>0</v>
      </c>
      <c r="I235" s="119">
        <f>'Verdeling Gemeentefonds 2021'!J235/'Verdeling Gemeentefonds 2021'!$BS235</f>
        <v>0</v>
      </c>
      <c r="J235" s="113">
        <f>'Verdeling Gemeentefonds 2021'!N235/'Verdeling Gemeentefonds 2021'!$BS235</f>
        <v>5.5924225130455467E-2</v>
      </c>
      <c r="K235" s="115">
        <f>'Verdeling Gemeentefonds 2021'!S235/'Verdeling Gemeentefonds 2021'!$BS235</f>
        <v>1.4792725654107044E-2</v>
      </c>
      <c r="L235" s="119">
        <f>'Verdeling Gemeentefonds 2021'!T235/'Verdeling Gemeentefonds 2021'!$BS235</f>
        <v>7.0716950784562513E-2</v>
      </c>
      <c r="M235" s="112">
        <f>'Verdeling Gemeentefonds 2021'!Z235/'Verdeling Gemeentefonds 2021'!$BS235</f>
        <v>0.30089327173969249</v>
      </c>
      <c r="N235" s="115">
        <f>'Verdeling Gemeentefonds 2021'!AE235/'Verdeling Gemeentefonds 2021'!$BS235</f>
        <v>0.22841853472154103</v>
      </c>
      <c r="O235" s="117">
        <f>'Verdeling Gemeentefonds 2021'!AF235/'Verdeling Gemeentefonds 2021'!$BS235</f>
        <v>0.52931180646123344</v>
      </c>
      <c r="P235" s="122">
        <f>'Verdeling Gemeentefonds 2021'!AK235/'Verdeling Gemeentefonds 2021'!$BS235</f>
        <v>0.30888224942385334</v>
      </c>
      <c r="Q235" s="125">
        <f>'Verdeling Gemeentefonds 2021'!AO235/'Verdeling Gemeentefonds 2021'!$BS235</f>
        <v>1.3945465674096158E-2</v>
      </c>
      <c r="R235" s="121">
        <f>'Verdeling Gemeentefonds 2021'!AR235/'Verdeling Gemeentefonds 2021'!$BS235</f>
        <v>1.3586831125328823E-2</v>
      </c>
      <c r="S235" s="121">
        <f>'Verdeling Gemeentefonds 2021'!AU235/'Verdeling Gemeentefonds 2021'!$BS235</f>
        <v>3.8551835186842714E-2</v>
      </c>
      <c r="T235" s="121">
        <f>'Verdeling Gemeentefonds 2021'!AX235/'Verdeling Gemeentefonds 2021'!$BS235</f>
        <v>1.9218612657324319E-2</v>
      </c>
      <c r="U235" s="121">
        <f>'Verdeling Gemeentefonds 2021'!BA235/'Verdeling Gemeentefonds 2021'!$BS235</f>
        <v>3.8830616569977341E-3</v>
      </c>
      <c r="V235" s="119">
        <f>'Verdeling Gemeentefonds 2021'!BB235/'Verdeling Gemeentefonds 2021'!$BS235</f>
        <v>8.9185806300589754E-2</v>
      </c>
      <c r="W235" s="112">
        <f>'Verdeling Gemeentefonds 2021'!BI235/'Verdeling Gemeentefonds 2021'!$BS235</f>
        <v>-1.837277599393701E-4</v>
      </c>
      <c r="X235" s="120">
        <f>'Verdeling Gemeentefonds 2021'!BF235/'Verdeling Gemeentefonds 2021'!$BS235</f>
        <v>0</v>
      </c>
      <c r="Y235" s="112">
        <f>'Verdeling Gemeentefonds 2021'!BL235/'Verdeling Gemeentefonds 2021'!$BS235</f>
        <v>0</v>
      </c>
      <c r="Z235" s="120">
        <f>'Verdeling Gemeentefonds 2021'!BR235/'Verdeling Gemeentefonds 2021'!$BS235</f>
        <v>2.0868103031642798E-3</v>
      </c>
      <c r="AA235" s="129">
        <f t="shared" si="3"/>
        <v>0.99999989551346391</v>
      </c>
    </row>
    <row r="236" spans="1:27" x14ac:dyDescent="0.25">
      <c r="A236" s="128" t="s">
        <v>319</v>
      </c>
      <c r="B236" s="13" t="s">
        <v>20</v>
      </c>
      <c r="C236" s="112">
        <f>'Verdeling Gemeentefonds 2021'!D236/'Verdeling Gemeentefonds 2021'!$BS236</f>
        <v>0</v>
      </c>
      <c r="D236" s="115">
        <f>'Verdeling Gemeentefonds 2021'!E236/'Verdeling Gemeentefonds 2021'!$BS236</f>
        <v>0</v>
      </c>
      <c r="E236" s="115">
        <f>'Verdeling Gemeentefonds 2021'!F236/'Verdeling Gemeentefonds 2021'!$BS236</f>
        <v>0</v>
      </c>
      <c r="F236" s="115">
        <f>'Verdeling Gemeentefonds 2021'!G236/'Verdeling Gemeentefonds 2021'!$BS236</f>
        <v>0</v>
      </c>
      <c r="G236" s="115">
        <f>'Verdeling Gemeentefonds 2021'!H236/'Verdeling Gemeentefonds 2021'!$BS236</f>
        <v>0</v>
      </c>
      <c r="H236" s="115">
        <f>'Verdeling Gemeentefonds 2021'!I236/'Verdeling Gemeentefonds 2021'!$BS236</f>
        <v>0</v>
      </c>
      <c r="I236" s="119">
        <f>'Verdeling Gemeentefonds 2021'!J236/'Verdeling Gemeentefonds 2021'!$BS236</f>
        <v>0</v>
      </c>
      <c r="J236" s="113">
        <f>'Verdeling Gemeentefonds 2021'!N236/'Verdeling Gemeentefonds 2021'!$BS236</f>
        <v>7.3481204166546674E-2</v>
      </c>
      <c r="K236" s="115">
        <f>'Verdeling Gemeentefonds 2021'!S236/'Verdeling Gemeentefonds 2021'!$BS236</f>
        <v>1.6700764689602677E-2</v>
      </c>
      <c r="L236" s="119">
        <f>'Verdeling Gemeentefonds 2021'!T236/'Verdeling Gemeentefonds 2021'!$BS236</f>
        <v>9.0181968856149361E-2</v>
      </c>
      <c r="M236" s="112">
        <f>'Verdeling Gemeentefonds 2021'!Z236/'Verdeling Gemeentefonds 2021'!$BS236</f>
        <v>0.33210518403256839</v>
      </c>
      <c r="N236" s="115">
        <f>'Verdeling Gemeentefonds 2021'!AE236/'Verdeling Gemeentefonds 2021'!$BS236</f>
        <v>0.32160581715830183</v>
      </c>
      <c r="O236" s="117">
        <f>'Verdeling Gemeentefonds 2021'!AF236/'Verdeling Gemeentefonds 2021'!$BS236</f>
        <v>0.65371100119087022</v>
      </c>
      <c r="P236" s="122">
        <f>'Verdeling Gemeentefonds 2021'!AK236/'Verdeling Gemeentefonds 2021'!$BS236</f>
        <v>7.158838779549262E-2</v>
      </c>
      <c r="Q236" s="125">
        <f>'Verdeling Gemeentefonds 2021'!AO236/'Verdeling Gemeentefonds 2021'!$BS236</f>
        <v>1.4369320174520661E-2</v>
      </c>
      <c r="R236" s="121">
        <f>'Verdeling Gemeentefonds 2021'!AR236/'Verdeling Gemeentefonds 2021'!$BS236</f>
        <v>4.3266125594103248E-2</v>
      </c>
      <c r="S236" s="121">
        <f>'Verdeling Gemeentefonds 2021'!AU236/'Verdeling Gemeentefonds 2021'!$BS236</f>
        <v>5.3669401413678743E-2</v>
      </c>
      <c r="T236" s="121">
        <f>'Verdeling Gemeentefonds 2021'!AX236/'Verdeling Gemeentefonds 2021'!$BS236</f>
        <v>2.4335172632661155E-2</v>
      </c>
      <c r="U236" s="121">
        <f>'Verdeling Gemeentefonds 2021'!BA236/'Verdeling Gemeentefonds 2021'!$BS236</f>
        <v>4.6924669670390509E-2</v>
      </c>
      <c r="V236" s="119">
        <f>'Verdeling Gemeentefonds 2021'!BB236/'Verdeling Gemeentefonds 2021'!$BS236</f>
        <v>0.18256468948535431</v>
      </c>
      <c r="W236" s="112">
        <f>'Verdeling Gemeentefonds 2021'!BI236/'Verdeling Gemeentefonds 2021'!$BS236</f>
        <v>-1.3294223739628442E-4</v>
      </c>
      <c r="X236" s="120">
        <f>'Verdeling Gemeentefonds 2021'!BF236/'Verdeling Gemeentefonds 2021'!$BS236</f>
        <v>0</v>
      </c>
      <c r="Y236" s="112">
        <f>'Verdeling Gemeentefonds 2021'!BL236/'Verdeling Gemeentefonds 2021'!$BS236</f>
        <v>0</v>
      </c>
      <c r="Z236" s="120">
        <f>'Verdeling Gemeentefonds 2021'!BR236/'Verdeling Gemeentefonds 2021'!$BS236</f>
        <v>2.0868103447371834E-3</v>
      </c>
      <c r="AA236" s="129">
        <f t="shared" si="3"/>
        <v>0.99999991543520739</v>
      </c>
    </row>
    <row r="237" spans="1:27" x14ac:dyDescent="0.25">
      <c r="A237" s="128" t="s">
        <v>320</v>
      </c>
      <c r="B237" s="13" t="s">
        <v>21</v>
      </c>
      <c r="C237" s="112">
        <f>'Verdeling Gemeentefonds 2021'!D237/'Verdeling Gemeentefonds 2021'!$BS237</f>
        <v>0</v>
      </c>
      <c r="D237" s="115">
        <f>'Verdeling Gemeentefonds 2021'!E237/'Verdeling Gemeentefonds 2021'!$BS237</f>
        <v>0</v>
      </c>
      <c r="E237" s="115">
        <f>'Verdeling Gemeentefonds 2021'!F237/'Verdeling Gemeentefonds 2021'!$BS237</f>
        <v>0</v>
      </c>
      <c r="F237" s="115">
        <f>'Verdeling Gemeentefonds 2021'!G237/'Verdeling Gemeentefonds 2021'!$BS237</f>
        <v>0</v>
      </c>
      <c r="G237" s="115">
        <f>'Verdeling Gemeentefonds 2021'!H237/'Verdeling Gemeentefonds 2021'!$BS237</f>
        <v>0</v>
      </c>
      <c r="H237" s="115">
        <f>'Verdeling Gemeentefonds 2021'!I237/'Verdeling Gemeentefonds 2021'!$BS237</f>
        <v>0</v>
      </c>
      <c r="I237" s="119">
        <f>'Verdeling Gemeentefonds 2021'!J237/'Verdeling Gemeentefonds 2021'!$BS237</f>
        <v>0</v>
      </c>
      <c r="J237" s="113">
        <f>'Verdeling Gemeentefonds 2021'!N237/'Verdeling Gemeentefonds 2021'!$BS237</f>
        <v>8.4228919557397738E-2</v>
      </c>
      <c r="K237" s="115">
        <f>'Verdeling Gemeentefonds 2021'!S237/'Verdeling Gemeentefonds 2021'!$BS237</f>
        <v>4.6586697462071159E-3</v>
      </c>
      <c r="L237" s="119">
        <f>'Verdeling Gemeentefonds 2021'!T237/'Verdeling Gemeentefonds 2021'!$BS237</f>
        <v>8.8887589303604853E-2</v>
      </c>
      <c r="M237" s="112">
        <f>'Verdeling Gemeentefonds 2021'!Z237/'Verdeling Gemeentefonds 2021'!$BS237</f>
        <v>0.36655861242917631</v>
      </c>
      <c r="N237" s="115">
        <f>'Verdeling Gemeentefonds 2021'!AE237/'Verdeling Gemeentefonds 2021'!$BS237</f>
        <v>0.27059667580188423</v>
      </c>
      <c r="O237" s="117">
        <f>'Verdeling Gemeentefonds 2021'!AF237/'Verdeling Gemeentefonds 2021'!$BS237</f>
        <v>0.6371552882310606</v>
      </c>
      <c r="P237" s="122">
        <f>'Verdeling Gemeentefonds 2021'!AK237/'Verdeling Gemeentefonds 2021'!$BS237</f>
        <v>4.7928227366643233E-2</v>
      </c>
      <c r="Q237" s="125">
        <f>'Verdeling Gemeentefonds 2021'!AO237/'Verdeling Gemeentefonds 2021'!$BS237</f>
        <v>1.6632667879197004E-2</v>
      </c>
      <c r="R237" s="121">
        <f>'Verdeling Gemeentefonds 2021'!AR237/'Verdeling Gemeentefonds 2021'!$BS237</f>
        <v>1.2005166294818849E-2</v>
      </c>
      <c r="S237" s="121">
        <f>'Verdeling Gemeentefonds 2021'!AU237/'Verdeling Gemeentefonds 2021'!$BS237</f>
        <v>7.2147878027496434E-2</v>
      </c>
      <c r="T237" s="121">
        <f>'Verdeling Gemeentefonds 2021'!AX237/'Verdeling Gemeentefonds 2021'!$BS237</f>
        <v>4.2688484025370753E-2</v>
      </c>
      <c r="U237" s="121">
        <f>'Verdeling Gemeentefonds 2021'!BA237/'Verdeling Gemeentefonds 2021'!$BS237</f>
        <v>8.0629163021106162E-2</v>
      </c>
      <c r="V237" s="119">
        <f>'Verdeling Gemeentefonds 2021'!BB237/'Verdeling Gemeentefonds 2021'!$BS237</f>
        <v>0.22410335924798921</v>
      </c>
      <c r="W237" s="112">
        <f>'Verdeling Gemeentefonds 2021'!BI237/'Verdeling Gemeentefonds 2021'!$BS237</f>
        <v>-1.6099950573328803E-4</v>
      </c>
      <c r="X237" s="120">
        <f>'Verdeling Gemeentefonds 2021'!BF237/'Verdeling Gemeentefonds 2021'!$BS237</f>
        <v>0</v>
      </c>
      <c r="Y237" s="112">
        <f>'Verdeling Gemeentefonds 2021'!BL237/'Verdeling Gemeentefonds 2021'!$BS237</f>
        <v>0</v>
      </c>
      <c r="Z237" s="120">
        <f>'Verdeling Gemeentefonds 2021'!BR237/'Verdeling Gemeentefonds 2021'!$BS237</f>
        <v>2.0868110966254121E-3</v>
      </c>
      <c r="AA237" s="129">
        <f t="shared" si="3"/>
        <v>1.00000027574019</v>
      </c>
    </row>
    <row r="238" spans="1:27" x14ac:dyDescent="0.25">
      <c r="A238" s="128" t="s">
        <v>431</v>
      </c>
      <c r="B238" s="13" t="s">
        <v>132</v>
      </c>
      <c r="C238" s="112">
        <f>'Verdeling Gemeentefonds 2021'!D238/'Verdeling Gemeentefonds 2021'!$BS238</f>
        <v>0</v>
      </c>
      <c r="D238" s="115">
        <f>'Verdeling Gemeentefonds 2021'!E238/'Verdeling Gemeentefonds 2021'!$BS238</f>
        <v>0</v>
      </c>
      <c r="E238" s="115">
        <f>'Verdeling Gemeentefonds 2021'!F238/'Verdeling Gemeentefonds 2021'!$BS238</f>
        <v>0</v>
      </c>
      <c r="F238" s="115">
        <f>'Verdeling Gemeentefonds 2021'!G238/'Verdeling Gemeentefonds 2021'!$BS238</f>
        <v>0</v>
      </c>
      <c r="G238" s="115">
        <f>'Verdeling Gemeentefonds 2021'!H238/'Verdeling Gemeentefonds 2021'!$BS238</f>
        <v>0</v>
      </c>
      <c r="H238" s="115">
        <f>'Verdeling Gemeentefonds 2021'!I238/'Verdeling Gemeentefonds 2021'!$BS238</f>
        <v>0</v>
      </c>
      <c r="I238" s="119">
        <f>'Verdeling Gemeentefonds 2021'!J238/'Verdeling Gemeentefonds 2021'!$BS238</f>
        <v>0</v>
      </c>
      <c r="J238" s="113">
        <f>'Verdeling Gemeentefonds 2021'!N238/'Verdeling Gemeentefonds 2021'!$BS238</f>
        <v>3.8766642359056219E-2</v>
      </c>
      <c r="K238" s="115">
        <f>'Verdeling Gemeentefonds 2021'!S238/'Verdeling Gemeentefonds 2021'!$BS238</f>
        <v>6.6263816394610221E-3</v>
      </c>
      <c r="L238" s="119">
        <f>'Verdeling Gemeentefonds 2021'!T238/'Verdeling Gemeentefonds 2021'!$BS238</f>
        <v>4.5393023998517239E-2</v>
      </c>
      <c r="M238" s="112">
        <f>'Verdeling Gemeentefonds 2021'!Z238/'Verdeling Gemeentefonds 2021'!$BS238</f>
        <v>0.37168344121360247</v>
      </c>
      <c r="N238" s="115">
        <f>'Verdeling Gemeentefonds 2021'!AE238/'Verdeling Gemeentefonds 2021'!$BS238</f>
        <v>0.30919848271970263</v>
      </c>
      <c r="O238" s="117">
        <f>'Verdeling Gemeentefonds 2021'!AF238/'Verdeling Gemeentefonds 2021'!$BS238</f>
        <v>0.68088192393330504</v>
      </c>
      <c r="P238" s="122">
        <f>'Verdeling Gemeentefonds 2021'!AK238/'Verdeling Gemeentefonds 2021'!$BS238</f>
        <v>0.13596809253521278</v>
      </c>
      <c r="Q238" s="125">
        <f>'Verdeling Gemeentefonds 2021'!AO238/'Verdeling Gemeentefonds 2021'!$BS238</f>
        <v>1.7573564953661896E-2</v>
      </c>
      <c r="R238" s="121">
        <f>'Verdeling Gemeentefonds 2021'!AR238/'Verdeling Gemeentefonds 2021'!$BS238</f>
        <v>2.9830254133389689E-2</v>
      </c>
      <c r="S238" s="121">
        <f>'Verdeling Gemeentefonds 2021'!AU238/'Verdeling Gemeentefonds 2021'!$BS238</f>
        <v>4.714374485040395E-2</v>
      </c>
      <c r="T238" s="121">
        <f>'Verdeling Gemeentefonds 2021'!AX238/'Verdeling Gemeentefonds 2021'!$BS238</f>
        <v>3.0515862827720567E-2</v>
      </c>
      <c r="U238" s="121">
        <f>'Verdeling Gemeentefonds 2021'!BA238/'Verdeling Gemeentefonds 2021'!$BS238</f>
        <v>1.074937525674452E-2</v>
      </c>
      <c r="V238" s="119">
        <f>'Verdeling Gemeentefonds 2021'!BB238/'Verdeling Gemeentefonds 2021'!$BS238</f>
        <v>0.13581280202192064</v>
      </c>
      <c r="W238" s="112">
        <f>'Verdeling Gemeentefonds 2021'!BI238/'Verdeling Gemeentefonds 2021'!$BS238</f>
        <v>-1.4264524459761034E-4</v>
      </c>
      <c r="X238" s="120">
        <f>'Verdeling Gemeentefonds 2021'!BF238/'Verdeling Gemeentefonds 2021'!$BS238</f>
        <v>0</v>
      </c>
      <c r="Y238" s="112">
        <f>'Verdeling Gemeentefonds 2021'!BL238/'Verdeling Gemeentefonds 2021'!$BS238</f>
        <v>0</v>
      </c>
      <c r="Z238" s="120">
        <f>'Verdeling Gemeentefonds 2021'!BR238/'Verdeling Gemeentefonds 2021'!$BS238</f>
        <v>2.0868105374470354E-3</v>
      </c>
      <c r="AA238" s="129">
        <f t="shared" si="3"/>
        <v>1.000000007781805</v>
      </c>
    </row>
    <row r="239" spans="1:27" x14ac:dyDescent="0.25">
      <c r="A239" s="128" t="s">
        <v>321</v>
      </c>
      <c r="B239" s="13" t="s">
        <v>22</v>
      </c>
      <c r="C239" s="112">
        <f>'Verdeling Gemeentefonds 2021'!D239/'Verdeling Gemeentefonds 2021'!$BS239</f>
        <v>0</v>
      </c>
      <c r="D239" s="115">
        <f>'Verdeling Gemeentefonds 2021'!E239/'Verdeling Gemeentefonds 2021'!$BS239</f>
        <v>0</v>
      </c>
      <c r="E239" s="115">
        <f>'Verdeling Gemeentefonds 2021'!F239/'Verdeling Gemeentefonds 2021'!$BS239</f>
        <v>0</v>
      </c>
      <c r="F239" s="115">
        <f>'Verdeling Gemeentefonds 2021'!G239/'Verdeling Gemeentefonds 2021'!$BS239</f>
        <v>0</v>
      </c>
      <c r="G239" s="115">
        <f>'Verdeling Gemeentefonds 2021'!H239/'Verdeling Gemeentefonds 2021'!$BS239</f>
        <v>0</v>
      </c>
      <c r="H239" s="115">
        <f>'Verdeling Gemeentefonds 2021'!I239/'Verdeling Gemeentefonds 2021'!$BS239</f>
        <v>0</v>
      </c>
      <c r="I239" s="119">
        <f>'Verdeling Gemeentefonds 2021'!J239/'Verdeling Gemeentefonds 2021'!$BS239</f>
        <v>0</v>
      </c>
      <c r="J239" s="113">
        <f>'Verdeling Gemeentefonds 2021'!N239/'Verdeling Gemeentefonds 2021'!$BS239</f>
        <v>0.10649311450637521</v>
      </c>
      <c r="K239" s="115">
        <f>'Verdeling Gemeentefonds 2021'!S239/'Verdeling Gemeentefonds 2021'!$BS239</f>
        <v>6.8908513619552317E-2</v>
      </c>
      <c r="L239" s="119">
        <f>'Verdeling Gemeentefonds 2021'!T239/'Verdeling Gemeentefonds 2021'!$BS239</f>
        <v>0.17540162812592755</v>
      </c>
      <c r="M239" s="112">
        <f>'Verdeling Gemeentefonds 2021'!Z239/'Verdeling Gemeentefonds 2021'!$BS239</f>
        <v>0.37230977299493351</v>
      </c>
      <c r="N239" s="115">
        <f>'Verdeling Gemeentefonds 2021'!AE239/'Verdeling Gemeentefonds 2021'!$BS239</f>
        <v>0.19669063012650298</v>
      </c>
      <c r="O239" s="117">
        <f>'Verdeling Gemeentefonds 2021'!AF239/'Verdeling Gemeentefonds 2021'!$BS239</f>
        <v>0.56900040312143652</v>
      </c>
      <c r="P239" s="122">
        <f>'Verdeling Gemeentefonds 2021'!AK239/'Verdeling Gemeentefonds 2021'!$BS239</f>
        <v>0.12404906325257764</v>
      </c>
      <c r="Q239" s="125">
        <f>'Verdeling Gemeentefonds 2021'!AO239/'Verdeling Gemeentefonds 2021'!$BS239</f>
        <v>1.5993893887306231E-2</v>
      </c>
      <c r="R239" s="121">
        <f>'Verdeling Gemeentefonds 2021'!AR239/'Verdeling Gemeentefonds 2021'!$BS239</f>
        <v>1.5744140695767343E-2</v>
      </c>
      <c r="S239" s="121">
        <f>'Verdeling Gemeentefonds 2021'!AU239/'Verdeling Gemeentefonds 2021'!$BS239</f>
        <v>5.5195685767213676E-2</v>
      </c>
      <c r="T239" s="121">
        <f>'Verdeling Gemeentefonds 2021'!AX239/'Verdeling Gemeentefonds 2021'!$BS239</f>
        <v>3.3587050894556492E-2</v>
      </c>
      <c r="U239" s="121">
        <f>'Verdeling Gemeentefonds 2021'!BA239/'Verdeling Gemeentefonds 2021'!$BS239</f>
        <v>8.9992241007753344E-3</v>
      </c>
      <c r="V239" s="119">
        <f>'Verdeling Gemeentefonds 2021'!BB239/'Verdeling Gemeentefonds 2021'!$BS239</f>
        <v>0.12951999534561906</v>
      </c>
      <c r="W239" s="112">
        <f>'Verdeling Gemeentefonds 2021'!BI239/'Verdeling Gemeentefonds 2021'!$BS239</f>
        <v>-5.7752465668955624E-5</v>
      </c>
      <c r="X239" s="120">
        <f>'Verdeling Gemeentefonds 2021'!BF239/'Verdeling Gemeentefonds 2021'!$BS239</f>
        <v>0</v>
      </c>
      <c r="Y239" s="112">
        <f>'Verdeling Gemeentefonds 2021'!BL239/'Verdeling Gemeentefonds 2021'!$BS239</f>
        <v>0</v>
      </c>
      <c r="Z239" s="120">
        <f>'Verdeling Gemeentefonds 2021'!BR239/'Verdeling Gemeentefonds 2021'!$BS239</f>
        <v>2.0868108304948766E-3</v>
      </c>
      <c r="AA239" s="129">
        <f t="shared" si="3"/>
        <v>1.0000001482103869</v>
      </c>
    </row>
    <row r="240" spans="1:27" x14ac:dyDescent="0.25">
      <c r="A240" s="128" t="s">
        <v>322</v>
      </c>
      <c r="B240" s="13" t="s">
        <v>23</v>
      </c>
      <c r="C240" s="112">
        <f>'Verdeling Gemeentefonds 2021'!D240/'Verdeling Gemeentefonds 2021'!$BS240</f>
        <v>0</v>
      </c>
      <c r="D240" s="115">
        <f>'Verdeling Gemeentefonds 2021'!E240/'Verdeling Gemeentefonds 2021'!$BS240</f>
        <v>0</v>
      </c>
      <c r="E240" s="115">
        <f>'Verdeling Gemeentefonds 2021'!F240/'Verdeling Gemeentefonds 2021'!$BS240</f>
        <v>0</v>
      </c>
      <c r="F240" s="115">
        <f>'Verdeling Gemeentefonds 2021'!G240/'Verdeling Gemeentefonds 2021'!$BS240</f>
        <v>0</v>
      </c>
      <c r="G240" s="115">
        <f>'Verdeling Gemeentefonds 2021'!H240/'Verdeling Gemeentefonds 2021'!$BS240</f>
        <v>0</v>
      </c>
      <c r="H240" s="115">
        <f>'Verdeling Gemeentefonds 2021'!I240/'Verdeling Gemeentefonds 2021'!$BS240</f>
        <v>0</v>
      </c>
      <c r="I240" s="119">
        <f>'Verdeling Gemeentefonds 2021'!J240/'Verdeling Gemeentefonds 2021'!$BS240</f>
        <v>0</v>
      </c>
      <c r="J240" s="113">
        <f>'Verdeling Gemeentefonds 2021'!N240/'Verdeling Gemeentefonds 2021'!$BS240</f>
        <v>7.4805828052754819E-2</v>
      </c>
      <c r="K240" s="115">
        <f>'Verdeling Gemeentefonds 2021'!S240/'Verdeling Gemeentefonds 2021'!$BS240</f>
        <v>7.6521168671561599E-2</v>
      </c>
      <c r="L240" s="119">
        <f>'Verdeling Gemeentefonds 2021'!T240/'Verdeling Gemeentefonds 2021'!$BS240</f>
        <v>0.15132699672431643</v>
      </c>
      <c r="M240" s="112">
        <f>'Verdeling Gemeentefonds 2021'!Z240/'Verdeling Gemeentefonds 2021'!$BS240</f>
        <v>0.35202371841620395</v>
      </c>
      <c r="N240" s="115">
        <f>'Verdeling Gemeentefonds 2021'!AE240/'Verdeling Gemeentefonds 2021'!$BS240</f>
        <v>0.2112221979144831</v>
      </c>
      <c r="O240" s="117">
        <f>'Verdeling Gemeentefonds 2021'!AF240/'Verdeling Gemeentefonds 2021'!$BS240</f>
        <v>0.5632459163306871</v>
      </c>
      <c r="P240" s="122">
        <f>'Verdeling Gemeentefonds 2021'!AK240/'Verdeling Gemeentefonds 2021'!$BS240</f>
        <v>3.4249062347480083E-2</v>
      </c>
      <c r="Q240" s="125">
        <f>'Verdeling Gemeentefonds 2021'!AO240/'Verdeling Gemeentefonds 2021'!$BS240</f>
        <v>1.6552353176386161E-2</v>
      </c>
      <c r="R240" s="121">
        <f>'Verdeling Gemeentefonds 2021'!AR240/'Verdeling Gemeentefonds 2021'!$BS240</f>
        <v>5.366913870314996E-2</v>
      </c>
      <c r="S240" s="121">
        <f>'Verdeling Gemeentefonds 2021'!AU240/'Verdeling Gemeentefonds 2021'!$BS240</f>
        <v>8.9008743005266927E-2</v>
      </c>
      <c r="T240" s="121">
        <f>'Verdeling Gemeentefonds 2021'!AX240/'Verdeling Gemeentefonds 2021'!$BS240</f>
        <v>5.3640833051390814E-2</v>
      </c>
      <c r="U240" s="121">
        <f>'Verdeling Gemeentefonds 2021'!BA240/'Verdeling Gemeentefonds 2021'!$BS240</f>
        <v>3.6320230074480563E-2</v>
      </c>
      <c r="V240" s="119">
        <f>'Verdeling Gemeentefonds 2021'!BB240/'Verdeling Gemeentefonds 2021'!$BS240</f>
        <v>0.24919129801067441</v>
      </c>
      <c r="W240" s="112">
        <f>'Verdeling Gemeentefonds 2021'!BI240/'Verdeling Gemeentefonds 2021'!$BS240</f>
        <v>-1.0010130894220879E-4</v>
      </c>
      <c r="X240" s="120">
        <f>'Verdeling Gemeentefonds 2021'!BF240/'Verdeling Gemeentefonds 2021'!$BS240</f>
        <v>0</v>
      </c>
      <c r="Y240" s="112">
        <f>'Verdeling Gemeentefonds 2021'!BL240/'Verdeling Gemeentefonds 2021'!$BS240</f>
        <v>0</v>
      </c>
      <c r="Z240" s="120">
        <f>'Verdeling Gemeentefonds 2021'!BR240/'Verdeling Gemeentefonds 2021'!$BS240</f>
        <v>2.0868104848746128E-3</v>
      </c>
      <c r="AA240" s="129">
        <f t="shared" si="3"/>
        <v>0.9999999825890904</v>
      </c>
    </row>
    <row r="241" spans="1:27" x14ac:dyDescent="0.25">
      <c r="A241" s="128" t="s">
        <v>399</v>
      </c>
      <c r="B241" s="13" t="s">
        <v>100</v>
      </c>
      <c r="C241" s="112">
        <f>'Verdeling Gemeentefonds 2021'!D241/'Verdeling Gemeentefonds 2021'!$BS241</f>
        <v>0</v>
      </c>
      <c r="D241" s="115">
        <f>'Verdeling Gemeentefonds 2021'!E241/'Verdeling Gemeentefonds 2021'!$BS241</f>
        <v>0</v>
      </c>
      <c r="E241" s="115">
        <f>'Verdeling Gemeentefonds 2021'!F241/'Verdeling Gemeentefonds 2021'!$BS241</f>
        <v>0</v>
      </c>
      <c r="F241" s="115">
        <f>'Verdeling Gemeentefonds 2021'!G241/'Verdeling Gemeentefonds 2021'!$BS241</f>
        <v>0</v>
      </c>
      <c r="G241" s="115">
        <f>'Verdeling Gemeentefonds 2021'!H241/'Verdeling Gemeentefonds 2021'!$BS241</f>
        <v>0</v>
      </c>
      <c r="H241" s="115">
        <f>'Verdeling Gemeentefonds 2021'!I241/'Verdeling Gemeentefonds 2021'!$BS241</f>
        <v>0</v>
      </c>
      <c r="I241" s="119">
        <f>'Verdeling Gemeentefonds 2021'!J241/'Verdeling Gemeentefonds 2021'!$BS241</f>
        <v>0</v>
      </c>
      <c r="J241" s="113">
        <f>'Verdeling Gemeentefonds 2021'!N241/'Verdeling Gemeentefonds 2021'!$BS241</f>
        <v>8.9673417532529498E-2</v>
      </c>
      <c r="K241" s="115">
        <f>'Verdeling Gemeentefonds 2021'!S241/'Verdeling Gemeentefonds 2021'!$BS241</f>
        <v>8.7124787553829589E-2</v>
      </c>
      <c r="L241" s="119">
        <f>'Verdeling Gemeentefonds 2021'!T241/'Verdeling Gemeentefonds 2021'!$BS241</f>
        <v>0.17679820508635907</v>
      </c>
      <c r="M241" s="112">
        <f>'Verdeling Gemeentefonds 2021'!Z241/'Verdeling Gemeentefonds 2021'!$BS241</f>
        <v>0.35709363548738088</v>
      </c>
      <c r="N241" s="115">
        <f>'Verdeling Gemeentefonds 2021'!AE241/'Verdeling Gemeentefonds 2021'!$BS241</f>
        <v>0.19832345807514129</v>
      </c>
      <c r="O241" s="117">
        <f>'Verdeling Gemeentefonds 2021'!AF241/'Verdeling Gemeentefonds 2021'!$BS241</f>
        <v>0.55541709356252211</v>
      </c>
      <c r="P241" s="122">
        <f>'Verdeling Gemeentefonds 2021'!AK241/'Verdeling Gemeentefonds 2021'!$BS241</f>
        <v>9.2788316515093672E-2</v>
      </c>
      <c r="Q241" s="125">
        <f>'Verdeling Gemeentefonds 2021'!AO241/'Verdeling Gemeentefonds 2021'!$BS241</f>
        <v>1.3090262344297828E-2</v>
      </c>
      <c r="R241" s="121">
        <f>'Verdeling Gemeentefonds 2021'!AR241/'Verdeling Gemeentefonds 2021'!$BS241</f>
        <v>5.3294450380431168E-3</v>
      </c>
      <c r="S241" s="121">
        <f>'Verdeling Gemeentefonds 2021'!AU241/'Verdeling Gemeentefonds 2021'!$BS241</f>
        <v>6.6146953448465065E-2</v>
      </c>
      <c r="T241" s="121">
        <f>'Verdeling Gemeentefonds 2021'!AX241/'Verdeling Gemeentefonds 2021'!$BS241</f>
        <v>6.8577297512808388E-2</v>
      </c>
      <c r="U241" s="121">
        <f>'Verdeling Gemeentefonds 2021'!BA241/'Verdeling Gemeentefonds 2021'!$BS241</f>
        <v>1.980074127383517E-2</v>
      </c>
      <c r="V241" s="119">
        <f>'Verdeling Gemeentefonds 2021'!BB241/'Verdeling Gemeentefonds 2021'!$BS241</f>
        <v>0.17294469961744957</v>
      </c>
      <c r="W241" s="112">
        <f>'Verdeling Gemeentefonds 2021'!BI241/'Verdeling Gemeentefonds 2021'!$BS241</f>
        <v>-3.5037879248483683E-5</v>
      </c>
      <c r="X241" s="120">
        <f>'Verdeling Gemeentefonds 2021'!BF241/'Verdeling Gemeentefonds 2021'!$BS241</f>
        <v>0</v>
      </c>
      <c r="Y241" s="112">
        <f>'Verdeling Gemeentefonds 2021'!BL241/'Verdeling Gemeentefonds 2021'!$BS241</f>
        <v>0</v>
      </c>
      <c r="Z241" s="120">
        <f>'Verdeling Gemeentefonds 2021'!BR241/'Verdeling Gemeentefonds 2021'!$BS241</f>
        <v>2.0868107040254253E-3</v>
      </c>
      <c r="AA241" s="129">
        <f t="shared" si="3"/>
        <v>1.0000000876062014</v>
      </c>
    </row>
    <row r="242" spans="1:27" x14ac:dyDescent="0.25">
      <c r="A242" s="128" t="s">
        <v>550</v>
      </c>
      <c r="B242" s="13" t="s">
        <v>253</v>
      </c>
      <c r="C242" s="112">
        <f>'Verdeling Gemeentefonds 2021'!D242/'Verdeling Gemeentefonds 2021'!$BS242</f>
        <v>0</v>
      </c>
      <c r="D242" s="115">
        <f>'Verdeling Gemeentefonds 2021'!E242/'Verdeling Gemeentefonds 2021'!$BS242</f>
        <v>0</v>
      </c>
      <c r="E242" s="115">
        <f>'Verdeling Gemeentefonds 2021'!F242/'Verdeling Gemeentefonds 2021'!$BS242</f>
        <v>0</v>
      </c>
      <c r="F242" s="115">
        <f>'Verdeling Gemeentefonds 2021'!G242/'Verdeling Gemeentefonds 2021'!$BS242</f>
        <v>0</v>
      </c>
      <c r="G242" s="115">
        <f>'Verdeling Gemeentefonds 2021'!H242/'Verdeling Gemeentefonds 2021'!$BS242</f>
        <v>0</v>
      </c>
      <c r="H242" s="115">
        <f>'Verdeling Gemeentefonds 2021'!I242/'Verdeling Gemeentefonds 2021'!$BS242</f>
        <v>0</v>
      </c>
      <c r="I242" s="119">
        <f>'Verdeling Gemeentefonds 2021'!J242/'Verdeling Gemeentefonds 2021'!$BS242</f>
        <v>0</v>
      </c>
      <c r="J242" s="113">
        <f>'Verdeling Gemeentefonds 2021'!N242/'Verdeling Gemeentefonds 2021'!$BS242</f>
        <v>4.0306476479910154E-2</v>
      </c>
      <c r="K242" s="115">
        <f>'Verdeling Gemeentefonds 2021'!S242/'Verdeling Gemeentefonds 2021'!$BS242</f>
        <v>7.1366532231253443E-3</v>
      </c>
      <c r="L242" s="119">
        <f>'Verdeling Gemeentefonds 2021'!T242/'Verdeling Gemeentefonds 2021'!$BS242</f>
        <v>4.7443129703035505E-2</v>
      </c>
      <c r="M242" s="112">
        <f>'Verdeling Gemeentefonds 2021'!Z242/'Verdeling Gemeentefonds 2021'!$BS242</f>
        <v>0.31958498205546992</v>
      </c>
      <c r="N242" s="115">
        <f>'Verdeling Gemeentefonds 2021'!AE242/'Verdeling Gemeentefonds 2021'!$BS242</f>
        <v>0.26923046879019719</v>
      </c>
      <c r="O242" s="117">
        <f>'Verdeling Gemeentefonds 2021'!AF242/'Verdeling Gemeentefonds 2021'!$BS242</f>
        <v>0.58881545084566711</v>
      </c>
      <c r="P242" s="122">
        <f>'Verdeling Gemeentefonds 2021'!AK242/'Verdeling Gemeentefonds 2021'!$BS242</f>
        <v>0.16952714449627568</v>
      </c>
      <c r="Q242" s="125">
        <f>'Verdeling Gemeentefonds 2021'!AO242/'Verdeling Gemeentefonds 2021'!$BS242</f>
        <v>1.5797106765422616E-2</v>
      </c>
      <c r="R242" s="121">
        <f>'Verdeling Gemeentefonds 2021'!AR242/'Verdeling Gemeentefonds 2021'!$BS242</f>
        <v>4.6778271490080334E-2</v>
      </c>
      <c r="S242" s="121">
        <f>'Verdeling Gemeentefonds 2021'!AU242/'Verdeling Gemeentefonds 2021'!$BS242</f>
        <v>5.4715699706553836E-2</v>
      </c>
      <c r="T242" s="121">
        <f>'Verdeling Gemeentefonds 2021'!AX242/'Verdeling Gemeentefonds 2021'!$BS242</f>
        <v>5.361722474273501E-2</v>
      </c>
      <c r="U242" s="121">
        <f>'Verdeling Gemeentefonds 2021'!BA242/'Verdeling Gemeentefonds 2021'!$BS242</f>
        <v>2.1390466781045257E-2</v>
      </c>
      <c r="V242" s="119">
        <f>'Verdeling Gemeentefonds 2021'!BB242/'Verdeling Gemeentefonds 2021'!$BS242</f>
        <v>0.19229876948583705</v>
      </c>
      <c r="W242" s="112">
        <f>'Verdeling Gemeentefonds 2021'!BI242/'Verdeling Gemeentefonds 2021'!$BS242</f>
        <v>-1.7140218693594713E-4</v>
      </c>
      <c r="X242" s="120">
        <f>'Verdeling Gemeentefonds 2021'!BF242/'Verdeling Gemeentefonds 2021'!$BS242</f>
        <v>0</v>
      </c>
      <c r="Y242" s="112">
        <f>'Verdeling Gemeentefonds 2021'!BL242/'Verdeling Gemeentefonds 2021'!$BS242</f>
        <v>0</v>
      </c>
      <c r="Z242" s="120">
        <f>'Verdeling Gemeentefonds 2021'!BR242/'Verdeling Gemeentefonds 2021'!$BS242</f>
        <v>2.0868103180818388E-3</v>
      </c>
      <c r="AA242" s="129">
        <f t="shared" si="3"/>
        <v>0.99999990266196126</v>
      </c>
    </row>
    <row r="243" spans="1:27" x14ac:dyDescent="0.25">
      <c r="A243" s="128" t="s">
        <v>340</v>
      </c>
      <c r="B243" s="13" t="s">
        <v>41</v>
      </c>
      <c r="C243" s="112">
        <f>'Verdeling Gemeentefonds 2021'!D243/'Verdeling Gemeentefonds 2021'!$BS243</f>
        <v>0</v>
      </c>
      <c r="D243" s="115">
        <f>'Verdeling Gemeentefonds 2021'!E243/'Verdeling Gemeentefonds 2021'!$BS243</f>
        <v>0</v>
      </c>
      <c r="E243" s="115">
        <f>'Verdeling Gemeentefonds 2021'!F243/'Verdeling Gemeentefonds 2021'!$BS243</f>
        <v>0</v>
      </c>
      <c r="F243" s="115">
        <f>'Verdeling Gemeentefonds 2021'!G243/'Verdeling Gemeentefonds 2021'!$BS243</f>
        <v>0</v>
      </c>
      <c r="G243" s="115">
        <f>'Verdeling Gemeentefonds 2021'!H243/'Verdeling Gemeentefonds 2021'!$BS243</f>
        <v>0</v>
      </c>
      <c r="H243" s="115">
        <f>'Verdeling Gemeentefonds 2021'!I243/'Verdeling Gemeentefonds 2021'!$BS243</f>
        <v>0</v>
      </c>
      <c r="I243" s="119">
        <f>'Verdeling Gemeentefonds 2021'!J243/'Verdeling Gemeentefonds 2021'!$BS243</f>
        <v>0</v>
      </c>
      <c r="J243" s="113">
        <f>'Verdeling Gemeentefonds 2021'!N243/'Verdeling Gemeentefonds 2021'!$BS243</f>
        <v>7.9993689718167393E-2</v>
      </c>
      <c r="K243" s="115">
        <f>'Verdeling Gemeentefonds 2021'!S243/'Verdeling Gemeentefonds 2021'!$BS243</f>
        <v>0.12594403054404824</v>
      </c>
      <c r="L243" s="119">
        <f>'Verdeling Gemeentefonds 2021'!T243/'Verdeling Gemeentefonds 2021'!$BS243</f>
        <v>0.20593772026221563</v>
      </c>
      <c r="M243" s="112">
        <f>'Verdeling Gemeentefonds 2021'!Z243/'Verdeling Gemeentefonds 2021'!$BS243</f>
        <v>0.32314933130840839</v>
      </c>
      <c r="N243" s="115">
        <f>'Verdeling Gemeentefonds 2021'!AE243/'Verdeling Gemeentefonds 2021'!$BS243</f>
        <v>0.23465774637564488</v>
      </c>
      <c r="O243" s="117">
        <f>'Verdeling Gemeentefonds 2021'!AF243/'Verdeling Gemeentefonds 2021'!$BS243</f>
        <v>0.55780707768405335</v>
      </c>
      <c r="P243" s="122">
        <f>'Verdeling Gemeentefonds 2021'!AK243/'Verdeling Gemeentefonds 2021'!$BS243</f>
        <v>8.7144516348341541E-2</v>
      </c>
      <c r="Q243" s="125">
        <f>'Verdeling Gemeentefonds 2021'!AO243/'Verdeling Gemeentefonds 2021'!$BS243</f>
        <v>1.6229351625591689E-2</v>
      </c>
      <c r="R243" s="121">
        <f>'Verdeling Gemeentefonds 2021'!AR243/'Verdeling Gemeentefonds 2021'!$BS243</f>
        <v>1.9361189789790713E-2</v>
      </c>
      <c r="S243" s="121">
        <f>'Verdeling Gemeentefonds 2021'!AU243/'Verdeling Gemeentefonds 2021'!$BS243</f>
        <v>6.1380025889202848E-2</v>
      </c>
      <c r="T243" s="121">
        <f>'Verdeling Gemeentefonds 2021'!AX243/'Verdeling Gemeentefonds 2021'!$BS243</f>
        <v>3.7219657591968672E-2</v>
      </c>
      <c r="U243" s="121">
        <f>'Verdeling Gemeentefonds 2021'!BA243/'Verdeling Gemeentefonds 2021'!$BS243</f>
        <v>1.2982090678040062E-2</v>
      </c>
      <c r="V243" s="119">
        <f>'Verdeling Gemeentefonds 2021'!BB243/'Verdeling Gemeentefonds 2021'!$BS243</f>
        <v>0.14717231557459398</v>
      </c>
      <c r="W243" s="112">
        <f>'Verdeling Gemeentefonds 2021'!BI243/'Verdeling Gemeentefonds 2021'!$BS243</f>
        <v>-1.4854599900402499E-4</v>
      </c>
      <c r="X243" s="120">
        <f>'Verdeling Gemeentefonds 2021'!BF243/'Verdeling Gemeentefonds 2021'!$BS243</f>
        <v>0</v>
      </c>
      <c r="Y243" s="112">
        <f>'Verdeling Gemeentefonds 2021'!BL243/'Verdeling Gemeentefonds 2021'!$BS243</f>
        <v>0</v>
      </c>
      <c r="Z243" s="120">
        <f>'Verdeling Gemeentefonds 2021'!BR243/'Verdeling Gemeentefonds 2021'!$BS243</f>
        <v>2.0868103003618978E-3</v>
      </c>
      <c r="AA243" s="129">
        <f t="shared" si="3"/>
        <v>0.99999989417056245</v>
      </c>
    </row>
    <row r="244" spans="1:27" x14ac:dyDescent="0.25">
      <c r="A244" s="128" t="s">
        <v>522</v>
      </c>
      <c r="B244" s="13" t="s">
        <v>223</v>
      </c>
      <c r="C244" s="112">
        <f>'Verdeling Gemeentefonds 2021'!D244/'Verdeling Gemeentefonds 2021'!$BS244</f>
        <v>0</v>
      </c>
      <c r="D244" s="115">
        <f>'Verdeling Gemeentefonds 2021'!E244/'Verdeling Gemeentefonds 2021'!$BS244</f>
        <v>0</v>
      </c>
      <c r="E244" s="115">
        <f>'Verdeling Gemeentefonds 2021'!F244/'Verdeling Gemeentefonds 2021'!$BS244</f>
        <v>0</v>
      </c>
      <c r="F244" s="115">
        <f>'Verdeling Gemeentefonds 2021'!G244/'Verdeling Gemeentefonds 2021'!$BS244</f>
        <v>0</v>
      </c>
      <c r="G244" s="115">
        <f>'Verdeling Gemeentefonds 2021'!H244/'Verdeling Gemeentefonds 2021'!$BS244</f>
        <v>0</v>
      </c>
      <c r="H244" s="115">
        <f>'Verdeling Gemeentefonds 2021'!I244/'Verdeling Gemeentefonds 2021'!$BS244</f>
        <v>0</v>
      </c>
      <c r="I244" s="119">
        <f>'Verdeling Gemeentefonds 2021'!J244/'Verdeling Gemeentefonds 2021'!$BS244</f>
        <v>0</v>
      </c>
      <c r="J244" s="113">
        <f>'Verdeling Gemeentefonds 2021'!N244/'Verdeling Gemeentefonds 2021'!$BS244</f>
        <v>2.6002190637240422E-2</v>
      </c>
      <c r="K244" s="115">
        <f>'Verdeling Gemeentefonds 2021'!S244/'Verdeling Gemeentefonds 2021'!$BS244</f>
        <v>8.9659512816710175E-4</v>
      </c>
      <c r="L244" s="119">
        <f>'Verdeling Gemeentefonds 2021'!T244/'Verdeling Gemeentefonds 2021'!$BS244</f>
        <v>2.6898785765407524E-2</v>
      </c>
      <c r="M244" s="112">
        <f>'Verdeling Gemeentefonds 2021'!Z244/'Verdeling Gemeentefonds 2021'!$BS244</f>
        <v>0.23263203037809543</v>
      </c>
      <c r="N244" s="115">
        <f>'Verdeling Gemeentefonds 2021'!AE244/'Verdeling Gemeentefonds 2021'!$BS244</f>
        <v>0.19003878483035683</v>
      </c>
      <c r="O244" s="117">
        <f>'Verdeling Gemeentefonds 2021'!AF244/'Verdeling Gemeentefonds 2021'!$BS244</f>
        <v>0.42267081520845223</v>
      </c>
      <c r="P244" s="122">
        <f>'Verdeling Gemeentefonds 2021'!AK244/'Verdeling Gemeentefonds 2021'!$BS244</f>
        <v>0.47407210921187648</v>
      </c>
      <c r="Q244" s="125">
        <f>'Verdeling Gemeentefonds 2021'!AO244/'Verdeling Gemeentefonds 2021'!$BS244</f>
        <v>9.5996258020152516E-3</v>
      </c>
      <c r="R244" s="121">
        <f>'Verdeling Gemeentefonds 2021'!AR244/'Verdeling Gemeentefonds 2021'!$BS244</f>
        <v>1.1568022461307724E-2</v>
      </c>
      <c r="S244" s="121">
        <f>'Verdeling Gemeentefonds 2021'!AU244/'Verdeling Gemeentefonds 2021'!$BS244</f>
        <v>3.5677808906052905E-2</v>
      </c>
      <c r="T244" s="121">
        <f>'Verdeling Gemeentefonds 2021'!AX244/'Verdeling Gemeentefonds 2021'!$BS244</f>
        <v>1.2855445559221215E-2</v>
      </c>
      <c r="U244" s="121">
        <f>'Verdeling Gemeentefonds 2021'!BA244/'Verdeling Gemeentefonds 2021'!$BS244</f>
        <v>4.7754694942949436E-3</v>
      </c>
      <c r="V244" s="119">
        <f>'Verdeling Gemeentefonds 2021'!BB244/'Verdeling Gemeentefonds 2021'!$BS244</f>
        <v>7.4476372222892037E-2</v>
      </c>
      <c r="W244" s="112">
        <f>'Verdeling Gemeentefonds 2021'!BI244/'Verdeling Gemeentefonds 2021'!$BS244</f>
        <v>-2.0476533827124127E-4</v>
      </c>
      <c r="X244" s="120">
        <f>'Verdeling Gemeentefonds 2021'!BF244/'Verdeling Gemeentefonds 2021'!$BS244</f>
        <v>0</v>
      </c>
      <c r="Y244" s="112">
        <f>'Verdeling Gemeentefonds 2021'!BL244/'Verdeling Gemeentefonds 2021'!$BS244</f>
        <v>0</v>
      </c>
      <c r="Z244" s="120">
        <f>'Verdeling Gemeentefonds 2021'!BR244/'Verdeling Gemeentefonds 2021'!$BS244</f>
        <v>2.0868107880240971E-3</v>
      </c>
      <c r="AA244" s="129">
        <f t="shared" si="3"/>
        <v>1.0000001278583812</v>
      </c>
    </row>
    <row r="245" spans="1:27" x14ac:dyDescent="0.25">
      <c r="A245" s="128" t="s">
        <v>505</v>
      </c>
      <c r="B245" s="13" t="s">
        <v>206</v>
      </c>
      <c r="C245" s="112">
        <f>'Verdeling Gemeentefonds 2021'!D245/'Verdeling Gemeentefonds 2021'!$BS245</f>
        <v>0</v>
      </c>
      <c r="D245" s="115">
        <f>'Verdeling Gemeentefonds 2021'!E245/'Verdeling Gemeentefonds 2021'!$BS245</f>
        <v>0</v>
      </c>
      <c r="E245" s="115">
        <f>'Verdeling Gemeentefonds 2021'!F245/'Verdeling Gemeentefonds 2021'!$BS245</f>
        <v>0</v>
      </c>
      <c r="F245" s="115">
        <f>'Verdeling Gemeentefonds 2021'!G245/'Verdeling Gemeentefonds 2021'!$BS245</f>
        <v>0</v>
      </c>
      <c r="G245" s="115">
        <f>'Verdeling Gemeentefonds 2021'!H245/'Verdeling Gemeentefonds 2021'!$BS245</f>
        <v>0</v>
      </c>
      <c r="H245" s="115">
        <f>'Verdeling Gemeentefonds 2021'!I245/'Verdeling Gemeentefonds 2021'!$BS245</f>
        <v>0</v>
      </c>
      <c r="I245" s="119">
        <f>'Verdeling Gemeentefonds 2021'!J245/'Verdeling Gemeentefonds 2021'!$BS245</f>
        <v>0</v>
      </c>
      <c r="J245" s="113">
        <f>'Verdeling Gemeentefonds 2021'!N245/'Verdeling Gemeentefonds 2021'!$BS245</f>
        <v>4.9788816696845054E-2</v>
      </c>
      <c r="K245" s="115">
        <f>'Verdeling Gemeentefonds 2021'!S245/'Verdeling Gemeentefonds 2021'!$BS245</f>
        <v>4.8919932169897012E-3</v>
      </c>
      <c r="L245" s="119">
        <f>'Verdeling Gemeentefonds 2021'!T245/'Verdeling Gemeentefonds 2021'!$BS245</f>
        <v>5.4680809913834755E-2</v>
      </c>
      <c r="M245" s="112">
        <f>'Verdeling Gemeentefonds 2021'!Z245/'Verdeling Gemeentefonds 2021'!$BS245</f>
        <v>0.33875277250776514</v>
      </c>
      <c r="N245" s="115">
        <f>'Verdeling Gemeentefonds 2021'!AE245/'Verdeling Gemeentefonds 2021'!$BS245</f>
        <v>0.31257008970512046</v>
      </c>
      <c r="O245" s="117">
        <f>'Verdeling Gemeentefonds 2021'!AF245/'Verdeling Gemeentefonds 2021'!$BS245</f>
        <v>0.6513228622128856</v>
      </c>
      <c r="P245" s="122">
        <f>'Verdeling Gemeentefonds 2021'!AK245/'Verdeling Gemeentefonds 2021'!$BS245</f>
        <v>0.1663849569837908</v>
      </c>
      <c r="Q245" s="125">
        <f>'Verdeling Gemeentefonds 2021'!AO245/'Verdeling Gemeentefonds 2021'!$BS245</f>
        <v>1.5356202322433139E-2</v>
      </c>
      <c r="R245" s="121">
        <f>'Verdeling Gemeentefonds 2021'!AR245/'Verdeling Gemeentefonds 2021'!$BS245</f>
        <v>7.5872029868068085E-3</v>
      </c>
      <c r="S245" s="121">
        <f>'Verdeling Gemeentefonds 2021'!AU245/'Verdeling Gemeentefonds 2021'!$BS245</f>
        <v>5.2790995338702719E-2</v>
      </c>
      <c r="T245" s="121">
        <f>'Verdeling Gemeentefonds 2021'!AX245/'Verdeling Gemeentefonds 2021'!$BS245</f>
        <v>3.9547040259213441E-2</v>
      </c>
      <c r="U245" s="121">
        <f>'Verdeling Gemeentefonds 2021'!BA245/'Verdeling Gemeentefonds 2021'!$BS245</f>
        <v>1.040828198310538E-2</v>
      </c>
      <c r="V245" s="119">
        <f>'Verdeling Gemeentefonds 2021'!BB245/'Verdeling Gemeentefonds 2021'!$BS245</f>
        <v>0.12568972289026148</v>
      </c>
      <c r="W245" s="112">
        <f>'Verdeling Gemeentefonds 2021'!BI245/'Verdeling Gemeentefonds 2021'!$BS245</f>
        <v>-1.6520085962998441E-4</v>
      </c>
      <c r="X245" s="120">
        <f>'Verdeling Gemeentefonds 2021'!BF245/'Verdeling Gemeentefonds 2021'!$BS245</f>
        <v>0</v>
      </c>
      <c r="Y245" s="112">
        <f>'Verdeling Gemeentefonds 2021'!BL245/'Verdeling Gemeentefonds 2021'!$BS245</f>
        <v>0</v>
      </c>
      <c r="Z245" s="120">
        <f>'Verdeling Gemeentefonds 2021'!BR245/'Verdeling Gemeentefonds 2021'!$BS245</f>
        <v>2.0868104410371709E-3</v>
      </c>
      <c r="AA245" s="129">
        <f t="shared" si="3"/>
        <v>0.99999996158217985</v>
      </c>
    </row>
    <row r="246" spans="1:27" x14ac:dyDescent="0.25">
      <c r="A246" s="128" t="s">
        <v>535</v>
      </c>
      <c r="B246" s="13" t="s">
        <v>238</v>
      </c>
      <c r="C246" s="112">
        <f>'Verdeling Gemeentefonds 2021'!D246/'Verdeling Gemeentefonds 2021'!$BS246</f>
        <v>0</v>
      </c>
      <c r="D246" s="115">
        <f>'Verdeling Gemeentefonds 2021'!E246/'Verdeling Gemeentefonds 2021'!$BS246</f>
        <v>0</v>
      </c>
      <c r="E246" s="115">
        <f>'Verdeling Gemeentefonds 2021'!F246/'Verdeling Gemeentefonds 2021'!$BS246</f>
        <v>0</v>
      </c>
      <c r="F246" s="115">
        <f>'Verdeling Gemeentefonds 2021'!G246/'Verdeling Gemeentefonds 2021'!$BS246</f>
        <v>0</v>
      </c>
      <c r="G246" s="115">
        <f>'Verdeling Gemeentefonds 2021'!H246/'Verdeling Gemeentefonds 2021'!$BS246</f>
        <v>0</v>
      </c>
      <c r="H246" s="115">
        <f>'Verdeling Gemeentefonds 2021'!I246/'Verdeling Gemeentefonds 2021'!$BS246</f>
        <v>0</v>
      </c>
      <c r="I246" s="119">
        <f>'Verdeling Gemeentefonds 2021'!J246/'Verdeling Gemeentefonds 2021'!$BS246</f>
        <v>0</v>
      </c>
      <c r="J246" s="113">
        <f>'Verdeling Gemeentefonds 2021'!N246/'Verdeling Gemeentefonds 2021'!$BS246</f>
        <v>0.20147541543484107</v>
      </c>
      <c r="K246" s="115">
        <f>'Verdeling Gemeentefonds 2021'!S246/'Verdeling Gemeentefonds 2021'!$BS246</f>
        <v>1.4687533250311547E-2</v>
      </c>
      <c r="L246" s="119">
        <f>'Verdeling Gemeentefonds 2021'!T246/'Verdeling Gemeentefonds 2021'!$BS246</f>
        <v>0.21616294868515262</v>
      </c>
      <c r="M246" s="112">
        <f>'Verdeling Gemeentefonds 2021'!Z246/'Verdeling Gemeentefonds 2021'!$BS246</f>
        <v>0.3470989437117899</v>
      </c>
      <c r="N246" s="115">
        <f>'Verdeling Gemeentefonds 2021'!AE246/'Verdeling Gemeentefonds 2021'!$BS246</f>
        <v>0.22227442405537853</v>
      </c>
      <c r="O246" s="117">
        <f>'Verdeling Gemeentefonds 2021'!AF246/'Verdeling Gemeentefonds 2021'!$BS246</f>
        <v>0.5693733677671684</v>
      </c>
      <c r="P246" s="122">
        <f>'Verdeling Gemeentefonds 2021'!AK246/'Verdeling Gemeentefonds 2021'!$BS246</f>
        <v>0.13117179124345152</v>
      </c>
      <c r="Q246" s="125">
        <f>'Verdeling Gemeentefonds 2021'!AO246/'Verdeling Gemeentefonds 2021'!$BS246</f>
        <v>1.6040089969296324E-2</v>
      </c>
      <c r="R246" s="121">
        <f>'Verdeling Gemeentefonds 2021'!AR246/'Verdeling Gemeentefonds 2021'!$BS246</f>
        <v>3.501392608478079E-3</v>
      </c>
      <c r="S246" s="121">
        <f>'Verdeling Gemeentefonds 2021'!AU246/'Verdeling Gemeentefonds 2021'!$BS246</f>
        <v>3.0360359971205224E-2</v>
      </c>
      <c r="T246" s="121">
        <f>'Verdeling Gemeentefonds 2021'!AX246/'Verdeling Gemeentefonds 2021'!$BS246</f>
        <v>2.8344855689268336E-2</v>
      </c>
      <c r="U246" s="121">
        <f>'Verdeling Gemeentefonds 2021'!BA246/'Verdeling Gemeentefonds 2021'!$BS246</f>
        <v>3.0020517496674474E-3</v>
      </c>
      <c r="V246" s="119">
        <f>'Verdeling Gemeentefonds 2021'!BB246/'Verdeling Gemeentefonds 2021'!$BS246</f>
        <v>8.1248749987915397E-2</v>
      </c>
      <c r="W246" s="112">
        <f>'Verdeling Gemeentefonds 2021'!BI246/'Verdeling Gemeentefonds 2021'!$BS246</f>
        <v>-4.4064594792354336E-5</v>
      </c>
      <c r="X246" s="120">
        <f>'Verdeling Gemeentefonds 2021'!BF246/'Verdeling Gemeentefonds 2021'!$BS246</f>
        <v>0</v>
      </c>
      <c r="Y246" s="112">
        <f>'Verdeling Gemeentefonds 2021'!BL246/'Verdeling Gemeentefonds 2021'!$BS246</f>
        <v>0</v>
      </c>
      <c r="Z246" s="120">
        <f>'Verdeling Gemeentefonds 2021'!BR246/'Verdeling Gemeentefonds 2021'!$BS246</f>
        <v>2.0868096922874758E-3</v>
      </c>
      <c r="AA246" s="129">
        <f t="shared" si="3"/>
        <v>0.99999960278118316</v>
      </c>
    </row>
    <row r="247" spans="1:27" x14ac:dyDescent="0.25">
      <c r="A247" s="128" t="s">
        <v>551</v>
      </c>
      <c r="B247" s="13" t="s">
        <v>254</v>
      </c>
      <c r="C247" s="112">
        <f>'Verdeling Gemeentefonds 2021'!D247/'Verdeling Gemeentefonds 2021'!$BS247</f>
        <v>0</v>
      </c>
      <c r="D247" s="115">
        <f>'Verdeling Gemeentefonds 2021'!E247/'Verdeling Gemeentefonds 2021'!$BS247</f>
        <v>0.43545095132785611</v>
      </c>
      <c r="E247" s="115">
        <f>'Verdeling Gemeentefonds 2021'!F247/'Verdeling Gemeentefonds 2021'!$BS247</f>
        <v>0</v>
      </c>
      <c r="F247" s="115">
        <f>'Verdeling Gemeentefonds 2021'!G247/'Verdeling Gemeentefonds 2021'!$BS247</f>
        <v>0</v>
      </c>
      <c r="G247" s="115">
        <f>'Verdeling Gemeentefonds 2021'!H247/'Verdeling Gemeentefonds 2021'!$BS247</f>
        <v>0</v>
      </c>
      <c r="H247" s="115">
        <f>'Verdeling Gemeentefonds 2021'!I247/'Verdeling Gemeentefonds 2021'!$BS247</f>
        <v>0</v>
      </c>
      <c r="I247" s="119">
        <f>'Verdeling Gemeentefonds 2021'!J247/'Verdeling Gemeentefonds 2021'!$BS247</f>
        <v>0.43545095132785611</v>
      </c>
      <c r="J247" s="113">
        <f>'Verdeling Gemeentefonds 2021'!N247/'Verdeling Gemeentefonds 2021'!$BS247</f>
        <v>3.3190683853534388E-2</v>
      </c>
      <c r="K247" s="115">
        <f>'Verdeling Gemeentefonds 2021'!S247/'Verdeling Gemeentefonds 2021'!$BS247</f>
        <v>4.7536920789185755E-2</v>
      </c>
      <c r="L247" s="119">
        <f>'Verdeling Gemeentefonds 2021'!T247/'Verdeling Gemeentefonds 2021'!$BS247</f>
        <v>8.0727604642720149E-2</v>
      </c>
      <c r="M247" s="112">
        <f>'Verdeling Gemeentefonds 2021'!Z247/'Verdeling Gemeentefonds 2021'!$BS247</f>
        <v>0.16885764040933246</v>
      </c>
      <c r="N247" s="115">
        <f>'Verdeling Gemeentefonds 2021'!AE247/'Verdeling Gemeentefonds 2021'!$BS247</f>
        <v>9.3150078117663418E-2</v>
      </c>
      <c r="O247" s="117">
        <f>'Verdeling Gemeentefonds 2021'!AF247/'Verdeling Gemeentefonds 2021'!$BS247</f>
        <v>0.26200771852699584</v>
      </c>
      <c r="P247" s="122">
        <f>'Verdeling Gemeentefonds 2021'!AK247/'Verdeling Gemeentefonds 2021'!$BS247</f>
        <v>2.2066588355922904E-2</v>
      </c>
      <c r="Q247" s="125">
        <f>'Verdeling Gemeentefonds 2021'!AO247/'Verdeling Gemeentefonds 2021'!$BS247</f>
        <v>1.0838897500029164E-2</v>
      </c>
      <c r="R247" s="121">
        <f>'Verdeling Gemeentefonds 2021'!AR247/'Verdeling Gemeentefonds 2021'!$BS247</f>
        <v>4.7360786971581179E-2</v>
      </c>
      <c r="S247" s="121">
        <f>'Verdeling Gemeentefonds 2021'!AU247/'Verdeling Gemeentefonds 2021'!$BS247</f>
        <v>4.0686602420478633E-2</v>
      </c>
      <c r="T247" s="121">
        <f>'Verdeling Gemeentefonds 2021'!AX247/'Verdeling Gemeentefonds 2021'!$BS247</f>
        <v>6.4721227430792741E-2</v>
      </c>
      <c r="U247" s="121">
        <f>'Verdeling Gemeentefonds 2021'!BA247/'Verdeling Gemeentefonds 2021'!$BS247</f>
        <v>3.4253604060850311E-2</v>
      </c>
      <c r="V247" s="119">
        <f>'Verdeling Gemeentefonds 2021'!BB247/'Verdeling Gemeentefonds 2021'!$BS247</f>
        <v>0.19786111838373202</v>
      </c>
      <c r="W247" s="112">
        <f>'Verdeling Gemeentefonds 2021'!BI247/'Verdeling Gemeentefonds 2021'!$BS247</f>
        <v>-2.0080201983633964E-4</v>
      </c>
      <c r="X247" s="120">
        <f>'Verdeling Gemeentefonds 2021'!BF247/'Verdeling Gemeentefonds 2021'!$BS247</f>
        <v>0</v>
      </c>
      <c r="Y247" s="112">
        <f>'Verdeling Gemeentefonds 2021'!BL247/'Verdeling Gemeentefonds 2021'!$BS247</f>
        <v>0</v>
      </c>
      <c r="Z247" s="120">
        <f>'Verdeling Gemeentefonds 2021'!BR247/'Verdeling Gemeentefonds 2021'!$BS247</f>
        <v>2.0868104997495028E-3</v>
      </c>
      <c r="AA247" s="129">
        <f t="shared" si="3"/>
        <v>0.9999999897171401</v>
      </c>
    </row>
    <row r="248" spans="1:27" x14ac:dyDescent="0.25">
      <c r="A248" s="128" t="s">
        <v>389</v>
      </c>
      <c r="B248" s="13" t="s">
        <v>90</v>
      </c>
      <c r="C248" s="112">
        <f>'Verdeling Gemeentefonds 2021'!D248/'Verdeling Gemeentefonds 2021'!$BS248</f>
        <v>0</v>
      </c>
      <c r="D248" s="115">
        <f>'Verdeling Gemeentefonds 2021'!E248/'Verdeling Gemeentefonds 2021'!$BS248</f>
        <v>0</v>
      </c>
      <c r="E248" s="115">
        <f>'Verdeling Gemeentefonds 2021'!F248/'Verdeling Gemeentefonds 2021'!$BS248</f>
        <v>0</v>
      </c>
      <c r="F248" s="115">
        <f>'Verdeling Gemeentefonds 2021'!G248/'Verdeling Gemeentefonds 2021'!$BS248</f>
        <v>0</v>
      </c>
      <c r="G248" s="115">
        <f>'Verdeling Gemeentefonds 2021'!H248/'Verdeling Gemeentefonds 2021'!$BS248</f>
        <v>0</v>
      </c>
      <c r="H248" s="115">
        <f>'Verdeling Gemeentefonds 2021'!I248/'Verdeling Gemeentefonds 2021'!$BS248</f>
        <v>0</v>
      </c>
      <c r="I248" s="119">
        <f>'Verdeling Gemeentefonds 2021'!J248/'Verdeling Gemeentefonds 2021'!$BS248</f>
        <v>0</v>
      </c>
      <c r="J248" s="113">
        <f>'Verdeling Gemeentefonds 2021'!N248/'Verdeling Gemeentefonds 2021'!$BS248</f>
        <v>5.6349863274332432E-2</v>
      </c>
      <c r="K248" s="115">
        <f>'Verdeling Gemeentefonds 2021'!S248/'Verdeling Gemeentefonds 2021'!$BS248</f>
        <v>5.7985327107156421E-3</v>
      </c>
      <c r="L248" s="119">
        <f>'Verdeling Gemeentefonds 2021'!T248/'Verdeling Gemeentefonds 2021'!$BS248</f>
        <v>6.2148395985048066E-2</v>
      </c>
      <c r="M248" s="112">
        <f>'Verdeling Gemeentefonds 2021'!Z248/'Verdeling Gemeentefonds 2021'!$BS248</f>
        <v>0.42813875282060559</v>
      </c>
      <c r="N248" s="115">
        <f>'Verdeling Gemeentefonds 2021'!AE248/'Verdeling Gemeentefonds 2021'!$BS248</f>
        <v>0.19343615694203509</v>
      </c>
      <c r="O248" s="117">
        <f>'Verdeling Gemeentefonds 2021'!AF248/'Verdeling Gemeentefonds 2021'!$BS248</f>
        <v>0.62157490976264063</v>
      </c>
      <c r="P248" s="122">
        <f>'Verdeling Gemeentefonds 2021'!AK248/'Verdeling Gemeentefonds 2021'!$BS248</f>
        <v>6.9456304659783238E-2</v>
      </c>
      <c r="Q248" s="125">
        <f>'Verdeling Gemeentefonds 2021'!AO248/'Verdeling Gemeentefonds 2021'!$BS248</f>
        <v>1.8553880567628359E-2</v>
      </c>
      <c r="R248" s="121">
        <f>'Verdeling Gemeentefonds 2021'!AR248/'Verdeling Gemeentefonds 2021'!$BS248</f>
        <v>3.0207496724573991E-2</v>
      </c>
      <c r="S248" s="121">
        <f>'Verdeling Gemeentefonds 2021'!AU248/'Verdeling Gemeentefonds 2021'!$BS248</f>
        <v>7.8670159174847668E-2</v>
      </c>
      <c r="T248" s="121">
        <f>'Verdeling Gemeentefonds 2021'!AX248/'Verdeling Gemeentefonds 2021'!$BS248</f>
        <v>5.1154791199632281E-2</v>
      </c>
      <c r="U248" s="121">
        <f>'Verdeling Gemeentefonds 2021'!BA248/'Verdeling Gemeentefonds 2021'!$BS248</f>
        <v>6.6318526752192714E-2</v>
      </c>
      <c r="V248" s="119">
        <f>'Verdeling Gemeentefonds 2021'!BB248/'Verdeling Gemeentefonds 2021'!$BS248</f>
        <v>0.244904854418875</v>
      </c>
      <c r="W248" s="112">
        <f>'Verdeling Gemeentefonds 2021'!BI248/'Verdeling Gemeentefonds 2021'!$BS248</f>
        <v>-1.7122713168580731E-4</v>
      </c>
      <c r="X248" s="120">
        <f>'Verdeling Gemeentefonds 2021'!BF248/'Verdeling Gemeentefonds 2021'!$BS248</f>
        <v>0</v>
      </c>
      <c r="Y248" s="112">
        <f>'Verdeling Gemeentefonds 2021'!BL248/'Verdeling Gemeentefonds 2021'!$BS248</f>
        <v>0</v>
      </c>
      <c r="Z248" s="120">
        <f>'Verdeling Gemeentefonds 2021'!BR248/'Verdeling Gemeentefonds 2021'!$BS248</f>
        <v>2.086810622035674E-3</v>
      </c>
      <c r="AA248" s="129">
        <f t="shared" si="3"/>
        <v>1.0000000483166969</v>
      </c>
    </row>
    <row r="249" spans="1:27" x14ac:dyDescent="0.25">
      <c r="A249" s="128" t="s">
        <v>565</v>
      </c>
      <c r="B249" s="13" t="s">
        <v>268</v>
      </c>
      <c r="C249" s="112">
        <f>'Verdeling Gemeentefonds 2021'!D249/'Verdeling Gemeentefonds 2021'!$BS249</f>
        <v>0</v>
      </c>
      <c r="D249" s="115">
        <f>'Verdeling Gemeentefonds 2021'!E249/'Verdeling Gemeentefonds 2021'!$BS249</f>
        <v>0</v>
      </c>
      <c r="E249" s="115">
        <f>'Verdeling Gemeentefonds 2021'!F249/'Verdeling Gemeentefonds 2021'!$BS249</f>
        <v>0</v>
      </c>
      <c r="F249" s="115">
        <f>'Verdeling Gemeentefonds 2021'!G249/'Verdeling Gemeentefonds 2021'!$BS249</f>
        <v>0</v>
      </c>
      <c r="G249" s="115">
        <f>'Verdeling Gemeentefonds 2021'!H249/'Verdeling Gemeentefonds 2021'!$BS249</f>
        <v>0.21488340617611248</v>
      </c>
      <c r="H249" s="115">
        <f>'Verdeling Gemeentefonds 2021'!I249/'Verdeling Gemeentefonds 2021'!$BS249</f>
        <v>0</v>
      </c>
      <c r="I249" s="119">
        <f>'Verdeling Gemeentefonds 2021'!J249/'Verdeling Gemeentefonds 2021'!$BS249</f>
        <v>0.21488340617611248</v>
      </c>
      <c r="J249" s="113">
        <f>'Verdeling Gemeentefonds 2021'!N249/'Verdeling Gemeentefonds 2021'!$BS249</f>
        <v>5.5823514768228132E-2</v>
      </c>
      <c r="K249" s="115">
        <f>'Verdeling Gemeentefonds 2021'!S249/'Verdeling Gemeentefonds 2021'!$BS249</f>
        <v>4.6790477513857592E-2</v>
      </c>
      <c r="L249" s="119">
        <f>'Verdeling Gemeentefonds 2021'!T249/'Verdeling Gemeentefonds 2021'!$BS249</f>
        <v>0.10261399228208572</v>
      </c>
      <c r="M249" s="112">
        <f>'Verdeling Gemeentefonds 2021'!Z249/'Verdeling Gemeentefonds 2021'!$BS249</f>
        <v>0.23527200407227197</v>
      </c>
      <c r="N249" s="115">
        <f>'Verdeling Gemeentefonds 2021'!AE249/'Verdeling Gemeentefonds 2021'!$BS249</f>
        <v>0.12613132285899395</v>
      </c>
      <c r="O249" s="117">
        <f>'Verdeling Gemeentefonds 2021'!AF249/'Verdeling Gemeentefonds 2021'!$BS249</f>
        <v>0.36140332693126592</v>
      </c>
      <c r="P249" s="122">
        <f>'Verdeling Gemeentefonds 2021'!AK249/'Verdeling Gemeentefonds 2021'!$BS249</f>
        <v>9.9397503281946353E-2</v>
      </c>
      <c r="Q249" s="125">
        <f>'Verdeling Gemeentefonds 2021'!AO249/'Verdeling Gemeentefonds 2021'!$BS249</f>
        <v>1.4806205796881499E-2</v>
      </c>
      <c r="R249" s="121">
        <f>'Verdeling Gemeentefonds 2021'!AR249/'Verdeling Gemeentefonds 2021'!$BS249</f>
        <v>4.8404340914743577E-2</v>
      </c>
      <c r="S249" s="121">
        <f>'Verdeling Gemeentefonds 2021'!AU249/'Verdeling Gemeentefonds 2021'!$BS249</f>
        <v>6.2034879304007924E-2</v>
      </c>
      <c r="T249" s="121">
        <f>'Verdeling Gemeentefonds 2021'!AX249/'Verdeling Gemeentefonds 2021'!$BS249</f>
        <v>4.029440809600679E-2</v>
      </c>
      <c r="U249" s="121">
        <f>'Verdeling Gemeentefonds 2021'!BA249/'Verdeling Gemeentefonds 2021'!$BS249</f>
        <v>5.427092750965655E-2</v>
      </c>
      <c r="V249" s="119">
        <f>'Verdeling Gemeentefonds 2021'!BB249/'Verdeling Gemeentefonds 2021'!$BS249</f>
        <v>0.21981076162129634</v>
      </c>
      <c r="W249" s="112">
        <f>'Verdeling Gemeentefonds 2021'!BI249/'Verdeling Gemeentefonds 2021'!$BS249</f>
        <v>-1.9577414386664547E-4</v>
      </c>
      <c r="X249" s="120">
        <f>'Verdeling Gemeentefonds 2021'!BF249/'Verdeling Gemeentefonds 2021'!$BS249</f>
        <v>0</v>
      </c>
      <c r="Y249" s="112">
        <f>'Verdeling Gemeentefonds 2021'!BL249/'Verdeling Gemeentefonds 2021'!$BS249</f>
        <v>0</v>
      </c>
      <c r="Z249" s="120">
        <f>'Verdeling Gemeentefonds 2021'!BR249/'Verdeling Gemeentefonds 2021'!$BS249</f>
        <v>2.086810576979604E-3</v>
      </c>
      <c r="AA249" s="129">
        <f t="shared" si="3"/>
        <v>1.0000000267258198</v>
      </c>
    </row>
    <row r="250" spans="1:27" x14ac:dyDescent="0.25">
      <c r="A250" s="128" t="s">
        <v>468</v>
      </c>
      <c r="B250" s="13" t="s">
        <v>169</v>
      </c>
      <c r="C250" s="112">
        <f>'Verdeling Gemeentefonds 2021'!D250/'Verdeling Gemeentefonds 2021'!$BS250</f>
        <v>0</v>
      </c>
      <c r="D250" s="115">
        <f>'Verdeling Gemeentefonds 2021'!E250/'Verdeling Gemeentefonds 2021'!$BS250</f>
        <v>0</v>
      </c>
      <c r="E250" s="115">
        <f>'Verdeling Gemeentefonds 2021'!F250/'Verdeling Gemeentefonds 2021'!$BS250</f>
        <v>0</v>
      </c>
      <c r="F250" s="115">
        <f>'Verdeling Gemeentefonds 2021'!G250/'Verdeling Gemeentefonds 2021'!$BS250</f>
        <v>0</v>
      </c>
      <c r="G250" s="115">
        <f>'Verdeling Gemeentefonds 2021'!H250/'Verdeling Gemeentefonds 2021'!$BS250</f>
        <v>0</v>
      </c>
      <c r="H250" s="115">
        <f>'Verdeling Gemeentefonds 2021'!I250/'Verdeling Gemeentefonds 2021'!$BS250</f>
        <v>0</v>
      </c>
      <c r="I250" s="119">
        <f>'Verdeling Gemeentefonds 2021'!J250/'Verdeling Gemeentefonds 2021'!$BS250</f>
        <v>0</v>
      </c>
      <c r="J250" s="113">
        <f>'Verdeling Gemeentefonds 2021'!N250/'Verdeling Gemeentefonds 2021'!$BS250</f>
        <v>4.046921976348717E-2</v>
      </c>
      <c r="K250" s="115">
        <f>'Verdeling Gemeentefonds 2021'!S250/'Verdeling Gemeentefonds 2021'!$BS250</f>
        <v>1.651427505894771E-2</v>
      </c>
      <c r="L250" s="119">
        <f>'Verdeling Gemeentefonds 2021'!T250/'Verdeling Gemeentefonds 2021'!$BS250</f>
        <v>5.698349482243488E-2</v>
      </c>
      <c r="M250" s="112">
        <f>'Verdeling Gemeentefonds 2021'!Z250/'Verdeling Gemeentefonds 2021'!$BS250</f>
        <v>0.31729750893895059</v>
      </c>
      <c r="N250" s="115">
        <f>'Verdeling Gemeentefonds 2021'!AE250/'Verdeling Gemeentefonds 2021'!$BS250</f>
        <v>0.16830815436221536</v>
      </c>
      <c r="O250" s="117">
        <f>'Verdeling Gemeentefonds 2021'!AF250/'Verdeling Gemeentefonds 2021'!$BS250</f>
        <v>0.48560566330116595</v>
      </c>
      <c r="P250" s="122">
        <f>'Verdeling Gemeentefonds 2021'!AK250/'Verdeling Gemeentefonds 2021'!$BS250</f>
        <v>0.25419736493612322</v>
      </c>
      <c r="Q250" s="125">
        <f>'Verdeling Gemeentefonds 2021'!AO250/'Verdeling Gemeentefonds 2021'!$BS250</f>
        <v>1.5788100903937122E-2</v>
      </c>
      <c r="R250" s="121">
        <f>'Verdeling Gemeentefonds 2021'!AR250/'Verdeling Gemeentefonds 2021'!$BS250</f>
        <v>4.1465294989937125E-2</v>
      </c>
      <c r="S250" s="121">
        <f>'Verdeling Gemeentefonds 2021'!AU250/'Verdeling Gemeentefonds 2021'!$BS250</f>
        <v>6.5221981256906494E-2</v>
      </c>
      <c r="T250" s="121">
        <f>'Verdeling Gemeentefonds 2021'!AX250/'Verdeling Gemeentefonds 2021'!$BS250</f>
        <v>4.3312823580144627E-2</v>
      </c>
      <c r="U250" s="121">
        <f>'Verdeling Gemeentefonds 2021'!BA250/'Verdeling Gemeentefonds 2021'!$BS250</f>
        <v>3.5551843307604594E-2</v>
      </c>
      <c r="V250" s="119">
        <f>'Verdeling Gemeentefonds 2021'!BB250/'Verdeling Gemeentefonds 2021'!$BS250</f>
        <v>0.20134004403853001</v>
      </c>
      <c r="W250" s="112">
        <f>'Verdeling Gemeentefonds 2021'!BI250/'Verdeling Gemeentefonds 2021'!$BS250</f>
        <v>-2.1331794336681699E-4</v>
      </c>
      <c r="X250" s="120">
        <f>'Verdeling Gemeentefonds 2021'!BF250/'Verdeling Gemeentefonds 2021'!$BS250</f>
        <v>0</v>
      </c>
      <c r="Y250" s="112">
        <f>'Verdeling Gemeentefonds 2021'!BL250/'Verdeling Gemeentefonds 2021'!$BS250</f>
        <v>0</v>
      </c>
      <c r="Z250" s="120">
        <f>'Verdeling Gemeentefonds 2021'!BR250/'Verdeling Gemeentefonds 2021'!$BS250</f>
        <v>2.086810646001005E-3</v>
      </c>
      <c r="AA250" s="129">
        <f t="shared" si="3"/>
        <v>1.0000000598008882</v>
      </c>
    </row>
    <row r="251" spans="1:27" x14ac:dyDescent="0.25">
      <c r="A251" s="128" t="s">
        <v>323</v>
      </c>
      <c r="B251" s="13" t="s">
        <v>24</v>
      </c>
      <c r="C251" s="112">
        <f>'Verdeling Gemeentefonds 2021'!D251/'Verdeling Gemeentefonds 2021'!$BS251</f>
        <v>0</v>
      </c>
      <c r="D251" s="115">
        <f>'Verdeling Gemeentefonds 2021'!E251/'Verdeling Gemeentefonds 2021'!$BS251</f>
        <v>0</v>
      </c>
      <c r="E251" s="115">
        <f>'Verdeling Gemeentefonds 2021'!F251/'Verdeling Gemeentefonds 2021'!$BS251</f>
        <v>0</v>
      </c>
      <c r="F251" s="115">
        <f>'Verdeling Gemeentefonds 2021'!G251/'Verdeling Gemeentefonds 2021'!$BS251</f>
        <v>0</v>
      </c>
      <c r="G251" s="115">
        <f>'Verdeling Gemeentefonds 2021'!H251/'Verdeling Gemeentefonds 2021'!$BS251</f>
        <v>0</v>
      </c>
      <c r="H251" s="115">
        <f>'Verdeling Gemeentefonds 2021'!I251/'Verdeling Gemeentefonds 2021'!$BS251</f>
        <v>0</v>
      </c>
      <c r="I251" s="119">
        <f>'Verdeling Gemeentefonds 2021'!J251/'Verdeling Gemeentefonds 2021'!$BS251</f>
        <v>0</v>
      </c>
      <c r="J251" s="113">
        <f>'Verdeling Gemeentefonds 2021'!N251/'Verdeling Gemeentefonds 2021'!$BS251</f>
        <v>4.5643747928299852E-2</v>
      </c>
      <c r="K251" s="115">
        <f>'Verdeling Gemeentefonds 2021'!S251/'Verdeling Gemeentefonds 2021'!$BS251</f>
        <v>5.5424778591506407E-2</v>
      </c>
      <c r="L251" s="119">
        <f>'Verdeling Gemeentefonds 2021'!T251/'Verdeling Gemeentefonds 2021'!$BS251</f>
        <v>0.10106852651980626</v>
      </c>
      <c r="M251" s="112">
        <f>'Verdeling Gemeentefonds 2021'!Z251/'Verdeling Gemeentefonds 2021'!$BS251</f>
        <v>0.35050665908052347</v>
      </c>
      <c r="N251" s="115">
        <f>'Verdeling Gemeentefonds 2021'!AE251/'Verdeling Gemeentefonds 2021'!$BS251</f>
        <v>0.28312373624162862</v>
      </c>
      <c r="O251" s="117">
        <f>'Verdeling Gemeentefonds 2021'!AF251/'Verdeling Gemeentefonds 2021'!$BS251</f>
        <v>0.63363039532215215</v>
      </c>
      <c r="P251" s="122">
        <f>'Verdeling Gemeentefonds 2021'!AK251/'Verdeling Gemeentefonds 2021'!$BS251</f>
        <v>7.5089965711567813E-2</v>
      </c>
      <c r="Q251" s="125">
        <f>'Verdeling Gemeentefonds 2021'!AO251/'Verdeling Gemeentefonds 2021'!$BS251</f>
        <v>1.3870438142954408E-2</v>
      </c>
      <c r="R251" s="121">
        <f>'Verdeling Gemeentefonds 2021'!AR251/'Verdeling Gemeentefonds 2021'!$BS251</f>
        <v>1.8787875155362514E-2</v>
      </c>
      <c r="S251" s="121">
        <f>'Verdeling Gemeentefonds 2021'!AU251/'Verdeling Gemeentefonds 2021'!$BS251</f>
        <v>8.6562884239321208E-2</v>
      </c>
      <c r="T251" s="121">
        <f>'Verdeling Gemeentefonds 2021'!AX251/'Verdeling Gemeentefonds 2021'!$BS251</f>
        <v>4.4249675620492125E-2</v>
      </c>
      <c r="U251" s="121">
        <f>'Verdeling Gemeentefonds 2021'!BA251/'Verdeling Gemeentefonds 2021'!$BS251</f>
        <v>2.4801972078529445E-2</v>
      </c>
      <c r="V251" s="119">
        <f>'Verdeling Gemeentefonds 2021'!BB251/'Verdeling Gemeentefonds 2021'!$BS251</f>
        <v>0.18827284523665969</v>
      </c>
      <c r="W251" s="112">
        <f>'Verdeling Gemeentefonds 2021'!BI251/'Verdeling Gemeentefonds 2021'!$BS251</f>
        <v>-1.4849638763091147E-4</v>
      </c>
      <c r="X251" s="120">
        <f>'Verdeling Gemeentefonds 2021'!BF251/'Verdeling Gemeentefonds 2021'!$BS251</f>
        <v>0</v>
      </c>
      <c r="Y251" s="112">
        <f>'Verdeling Gemeentefonds 2021'!BL251/'Verdeling Gemeentefonds 2021'!$BS251</f>
        <v>0</v>
      </c>
      <c r="Z251" s="120">
        <f>'Verdeling Gemeentefonds 2021'!BR251/'Verdeling Gemeentefonds 2021'!$BS251</f>
        <v>2.0868106193336539E-3</v>
      </c>
      <c r="AA251" s="129">
        <f t="shared" si="3"/>
        <v>1.0000000470218886</v>
      </c>
    </row>
    <row r="252" spans="1:27" x14ac:dyDescent="0.25">
      <c r="A252" s="128" t="s">
        <v>483</v>
      </c>
      <c r="B252" s="13" t="s">
        <v>184</v>
      </c>
      <c r="C252" s="112">
        <f>'Verdeling Gemeentefonds 2021'!D252/'Verdeling Gemeentefonds 2021'!$BS252</f>
        <v>0</v>
      </c>
      <c r="D252" s="115">
        <f>'Verdeling Gemeentefonds 2021'!E252/'Verdeling Gemeentefonds 2021'!$BS252</f>
        <v>0</v>
      </c>
      <c r="E252" s="115">
        <f>'Verdeling Gemeentefonds 2021'!F252/'Verdeling Gemeentefonds 2021'!$BS252</f>
        <v>0</v>
      </c>
      <c r="F252" s="115">
        <f>'Verdeling Gemeentefonds 2021'!G252/'Verdeling Gemeentefonds 2021'!$BS252</f>
        <v>0</v>
      </c>
      <c r="G252" s="115">
        <f>'Verdeling Gemeentefonds 2021'!H252/'Verdeling Gemeentefonds 2021'!$BS252</f>
        <v>0</v>
      </c>
      <c r="H252" s="115">
        <f>'Verdeling Gemeentefonds 2021'!I252/'Verdeling Gemeentefonds 2021'!$BS252</f>
        <v>0</v>
      </c>
      <c r="I252" s="119">
        <f>'Verdeling Gemeentefonds 2021'!J252/'Verdeling Gemeentefonds 2021'!$BS252</f>
        <v>0</v>
      </c>
      <c r="J252" s="113">
        <f>'Verdeling Gemeentefonds 2021'!N252/'Verdeling Gemeentefonds 2021'!$BS252</f>
        <v>7.0141961734877009E-2</v>
      </c>
      <c r="K252" s="115">
        <f>'Verdeling Gemeentefonds 2021'!S252/'Verdeling Gemeentefonds 2021'!$BS252</f>
        <v>7.3696421176641987E-3</v>
      </c>
      <c r="L252" s="119">
        <f>'Verdeling Gemeentefonds 2021'!T252/'Verdeling Gemeentefonds 2021'!$BS252</f>
        <v>7.7511603852541217E-2</v>
      </c>
      <c r="M252" s="112">
        <f>'Verdeling Gemeentefonds 2021'!Z252/'Verdeling Gemeentefonds 2021'!$BS252</f>
        <v>0.3702305917348836</v>
      </c>
      <c r="N252" s="115">
        <f>'Verdeling Gemeentefonds 2021'!AE252/'Verdeling Gemeentefonds 2021'!$BS252</f>
        <v>0.19448925793661845</v>
      </c>
      <c r="O252" s="117">
        <f>'Verdeling Gemeentefonds 2021'!AF252/'Verdeling Gemeentefonds 2021'!$BS252</f>
        <v>0.56471984967150202</v>
      </c>
      <c r="P252" s="122">
        <f>'Verdeling Gemeentefonds 2021'!AK252/'Verdeling Gemeentefonds 2021'!$BS252</f>
        <v>0.20427510782316843</v>
      </c>
      <c r="Q252" s="125">
        <f>'Verdeling Gemeentefonds 2021'!AO252/'Verdeling Gemeentefonds 2021'!$BS252</f>
        <v>1.7381533990438378E-2</v>
      </c>
      <c r="R252" s="121">
        <f>'Verdeling Gemeentefonds 2021'!AR252/'Verdeling Gemeentefonds 2021'!$BS252</f>
        <v>4.1370948337782383E-2</v>
      </c>
      <c r="S252" s="121">
        <f>'Verdeling Gemeentefonds 2021'!AU252/'Verdeling Gemeentefonds 2021'!$BS252</f>
        <v>3.6007100855372842E-2</v>
      </c>
      <c r="T252" s="121">
        <f>'Verdeling Gemeentefonds 2021'!AX252/'Verdeling Gemeentefonds 2021'!$BS252</f>
        <v>3.7729384692861717E-2</v>
      </c>
      <c r="U252" s="121">
        <f>'Verdeling Gemeentefonds 2021'!BA252/'Verdeling Gemeentefonds 2021'!$BS252</f>
        <v>1.9099743183827653E-2</v>
      </c>
      <c r="V252" s="119">
        <f>'Verdeling Gemeentefonds 2021'!BB252/'Verdeling Gemeentefonds 2021'!$BS252</f>
        <v>0.15158871106028299</v>
      </c>
      <c r="W252" s="112">
        <f>'Verdeling Gemeentefonds 2021'!BI252/'Verdeling Gemeentefonds 2021'!$BS252</f>
        <v>-1.8202067583256371E-4</v>
      </c>
      <c r="X252" s="120">
        <f>'Verdeling Gemeentefonds 2021'!BF252/'Verdeling Gemeentefonds 2021'!$BS252</f>
        <v>0</v>
      </c>
      <c r="Y252" s="112">
        <f>'Verdeling Gemeentefonds 2021'!BL252/'Verdeling Gemeentefonds 2021'!$BS252</f>
        <v>0</v>
      </c>
      <c r="Z252" s="120">
        <f>'Verdeling Gemeentefonds 2021'!BR252/'Verdeling Gemeentefonds 2021'!$BS252</f>
        <v>2.0868106513894907E-3</v>
      </c>
      <c r="AA252" s="129">
        <f t="shared" si="3"/>
        <v>1.0000000623830514</v>
      </c>
    </row>
    <row r="253" spans="1:27" x14ac:dyDescent="0.25">
      <c r="A253" s="128" t="s">
        <v>390</v>
      </c>
      <c r="B253" s="13" t="s">
        <v>91</v>
      </c>
      <c r="C253" s="112">
        <f>'Verdeling Gemeentefonds 2021'!D253/'Verdeling Gemeentefonds 2021'!$BS253</f>
        <v>0</v>
      </c>
      <c r="D253" s="115">
        <f>'Verdeling Gemeentefonds 2021'!E253/'Verdeling Gemeentefonds 2021'!$BS253</f>
        <v>0</v>
      </c>
      <c r="E253" s="115">
        <f>'Verdeling Gemeentefonds 2021'!F253/'Verdeling Gemeentefonds 2021'!$BS253</f>
        <v>0</v>
      </c>
      <c r="F253" s="115">
        <f>'Verdeling Gemeentefonds 2021'!G253/'Verdeling Gemeentefonds 2021'!$BS253</f>
        <v>0</v>
      </c>
      <c r="G253" s="115">
        <f>'Verdeling Gemeentefonds 2021'!H253/'Verdeling Gemeentefonds 2021'!$BS253</f>
        <v>0</v>
      </c>
      <c r="H253" s="115">
        <f>'Verdeling Gemeentefonds 2021'!I253/'Verdeling Gemeentefonds 2021'!$BS253</f>
        <v>0</v>
      </c>
      <c r="I253" s="119">
        <f>'Verdeling Gemeentefonds 2021'!J253/'Verdeling Gemeentefonds 2021'!$BS253</f>
        <v>0</v>
      </c>
      <c r="J253" s="113">
        <f>'Verdeling Gemeentefonds 2021'!N253/'Verdeling Gemeentefonds 2021'!$BS253</f>
        <v>0.15112232755027383</v>
      </c>
      <c r="K253" s="115">
        <f>'Verdeling Gemeentefonds 2021'!S253/'Verdeling Gemeentefonds 2021'!$BS253</f>
        <v>3.9005894956413857E-4</v>
      </c>
      <c r="L253" s="119">
        <f>'Verdeling Gemeentefonds 2021'!T253/'Verdeling Gemeentefonds 2021'!$BS253</f>
        <v>0.15151238649983798</v>
      </c>
      <c r="M253" s="112">
        <f>'Verdeling Gemeentefonds 2021'!Z253/'Verdeling Gemeentefonds 2021'!$BS253</f>
        <v>0.36645426298758654</v>
      </c>
      <c r="N253" s="115">
        <f>'Verdeling Gemeentefonds 2021'!AE253/'Verdeling Gemeentefonds 2021'!$BS253</f>
        <v>0.18313531088234292</v>
      </c>
      <c r="O253" s="117">
        <f>'Verdeling Gemeentefonds 2021'!AF253/'Verdeling Gemeentefonds 2021'!$BS253</f>
        <v>0.54958957386992946</v>
      </c>
      <c r="P253" s="122">
        <f>'Verdeling Gemeentefonds 2021'!AK253/'Verdeling Gemeentefonds 2021'!$BS253</f>
        <v>0.10649409186856491</v>
      </c>
      <c r="Q253" s="125">
        <f>'Verdeling Gemeentefonds 2021'!AO253/'Verdeling Gemeentefonds 2021'!$BS253</f>
        <v>1.4062244401360471E-2</v>
      </c>
      <c r="R253" s="121">
        <f>'Verdeling Gemeentefonds 2021'!AR253/'Verdeling Gemeentefonds 2021'!$BS253</f>
        <v>3.9787702900657189E-2</v>
      </c>
      <c r="S253" s="121">
        <f>'Verdeling Gemeentefonds 2021'!AU253/'Verdeling Gemeentefonds 2021'!$BS253</f>
        <v>7.127127463044193E-2</v>
      </c>
      <c r="T253" s="121">
        <f>'Verdeling Gemeentefonds 2021'!AX253/'Verdeling Gemeentefonds 2021'!$BS253</f>
        <v>2.759616181494004E-2</v>
      </c>
      <c r="U253" s="121">
        <f>'Verdeling Gemeentefonds 2021'!BA253/'Verdeling Gemeentefonds 2021'!$BS253</f>
        <v>3.775226902184696E-2</v>
      </c>
      <c r="V253" s="119">
        <f>'Verdeling Gemeentefonds 2021'!BB253/'Verdeling Gemeentefonds 2021'!$BS253</f>
        <v>0.19046965276924657</v>
      </c>
      <c r="W253" s="112">
        <f>'Verdeling Gemeentefonds 2021'!BI253/'Verdeling Gemeentefonds 2021'!$BS253</f>
        <v>-1.5234940144810555E-4</v>
      </c>
      <c r="X253" s="120">
        <f>'Verdeling Gemeentefonds 2021'!BF253/'Verdeling Gemeentefonds 2021'!$BS253</f>
        <v>0</v>
      </c>
      <c r="Y253" s="112">
        <f>'Verdeling Gemeentefonds 2021'!BL253/'Verdeling Gemeentefonds 2021'!$BS253</f>
        <v>0</v>
      </c>
      <c r="Z253" s="120">
        <f>'Verdeling Gemeentefonds 2021'!BR253/'Verdeling Gemeentefonds 2021'!$BS253</f>
        <v>2.0868108686091214E-3</v>
      </c>
      <c r="AA253" s="129">
        <f t="shared" si="3"/>
        <v>1.00000016647474</v>
      </c>
    </row>
    <row r="254" spans="1:27" x14ac:dyDescent="0.25">
      <c r="A254" s="128" t="s">
        <v>552</v>
      </c>
      <c r="B254" s="13" t="s">
        <v>255</v>
      </c>
      <c r="C254" s="112">
        <f>'Verdeling Gemeentefonds 2021'!D254/'Verdeling Gemeentefonds 2021'!$BS254</f>
        <v>0</v>
      </c>
      <c r="D254" s="115">
        <f>'Verdeling Gemeentefonds 2021'!E254/'Verdeling Gemeentefonds 2021'!$BS254</f>
        <v>0</v>
      </c>
      <c r="E254" s="115">
        <f>'Verdeling Gemeentefonds 2021'!F254/'Verdeling Gemeentefonds 2021'!$BS254</f>
        <v>0</v>
      </c>
      <c r="F254" s="115">
        <f>'Verdeling Gemeentefonds 2021'!G254/'Verdeling Gemeentefonds 2021'!$BS254</f>
        <v>0</v>
      </c>
      <c r="G254" s="115">
        <f>'Verdeling Gemeentefonds 2021'!H254/'Verdeling Gemeentefonds 2021'!$BS254</f>
        <v>0</v>
      </c>
      <c r="H254" s="115">
        <f>'Verdeling Gemeentefonds 2021'!I254/'Verdeling Gemeentefonds 2021'!$BS254</f>
        <v>0</v>
      </c>
      <c r="I254" s="119">
        <f>'Verdeling Gemeentefonds 2021'!J254/'Verdeling Gemeentefonds 2021'!$BS254</f>
        <v>0</v>
      </c>
      <c r="J254" s="113">
        <f>'Verdeling Gemeentefonds 2021'!N254/'Verdeling Gemeentefonds 2021'!$BS254</f>
        <v>3.6623781638108574E-2</v>
      </c>
      <c r="K254" s="115">
        <f>'Verdeling Gemeentefonds 2021'!S254/'Verdeling Gemeentefonds 2021'!$BS254</f>
        <v>2.1579095247580823E-2</v>
      </c>
      <c r="L254" s="119">
        <f>'Verdeling Gemeentefonds 2021'!T254/'Verdeling Gemeentefonds 2021'!$BS254</f>
        <v>5.8202876885689404E-2</v>
      </c>
      <c r="M254" s="112">
        <f>'Verdeling Gemeentefonds 2021'!Z254/'Verdeling Gemeentefonds 2021'!$BS254</f>
        <v>0.33434312247757098</v>
      </c>
      <c r="N254" s="115">
        <f>'Verdeling Gemeentefonds 2021'!AE254/'Verdeling Gemeentefonds 2021'!$BS254</f>
        <v>0.2951310091279436</v>
      </c>
      <c r="O254" s="117">
        <f>'Verdeling Gemeentefonds 2021'!AF254/'Verdeling Gemeentefonds 2021'!$BS254</f>
        <v>0.62947413160551458</v>
      </c>
      <c r="P254" s="122">
        <f>'Verdeling Gemeentefonds 2021'!AK254/'Verdeling Gemeentefonds 2021'!$BS254</f>
        <v>0.1331230002648936</v>
      </c>
      <c r="Q254" s="125">
        <f>'Verdeling Gemeentefonds 2021'!AO254/'Verdeling Gemeentefonds 2021'!$BS254</f>
        <v>1.4765146363921185E-2</v>
      </c>
      <c r="R254" s="121">
        <f>'Verdeling Gemeentefonds 2021'!AR254/'Verdeling Gemeentefonds 2021'!$BS254</f>
        <v>2.8079370929289128E-2</v>
      </c>
      <c r="S254" s="121">
        <f>'Verdeling Gemeentefonds 2021'!AU254/'Verdeling Gemeentefonds 2021'!$BS254</f>
        <v>5.352375848169208E-2</v>
      </c>
      <c r="T254" s="121">
        <f>'Verdeling Gemeentefonds 2021'!AX254/'Verdeling Gemeentefonds 2021'!$BS254</f>
        <v>5.5361273439369738E-2</v>
      </c>
      <c r="U254" s="121">
        <f>'Verdeling Gemeentefonds 2021'!BA254/'Verdeling Gemeentefonds 2021'!$BS254</f>
        <v>2.5553197798445407E-2</v>
      </c>
      <c r="V254" s="119">
        <f>'Verdeling Gemeentefonds 2021'!BB254/'Verdeling Gemeentefonds 2021'!$BS254</f>
        <v>0.17728274701271754</v>
      </c>
      <c r="W254" s="112">
        <f>'Verdeling Gemeentefonds 2021'!BI254/'Verdeling Gemeentefonds 2021'!$BS254</f>
        <v>-1.695549537215501E-4</v>
      </c>
      <c r="X254" s="120">
        <f>'Verdeling Gemeentefonds 2021'!BF254/'Verdeling Gemeentefonds 2021'!$BS254</f>
        <v>0</v>
      </c>
      <c r="Y254" s="112">
        <f>'Verdeling Gemeentefonds 2021'!BL254/'Verdeling Gemeentefonds 2021'!$BS254</f>
        <v>0</v>
      </c>
      <c r="Z254" s="120">
        <f>'Verdeling Gemeentefonds 2021'!BR254/'Verdeling Gemeentefonds 2021'!$BS254</f>
        <v>2.0868105449140654E-3</v>
      </c>
      <c r="AA254" s="129">
        <f t="shared" si="3"/>
        <v>1.0000000113600076</v>
      </c>
    </row>
    <row r="255" spans="1:27" x14ac:dyDescent="0.25">
      <c r="A255" s="128" t="s">
        <v>553</v>
      </c>
      <c r="B255" s="13" t="s">
        <v>256</v>
      </c>
      <c r="C255" s="112">
        <f>'Verdeling Gemeentefonds 2021'!D255/'Verdeling Gemeentefonds 2021'!$BS255</f>
        <v>0</v>
      </c>
      <c r="D255" s="115">
        <f>'Verdeling Gemeentefonds 2021'!E255/'Verdeling Gemeentefonds 2021'!$BS255</f>
        <v>0</v>
      </c>
      <c r="E255" s="115">
        <f>'Verdeling Gemeentefonds 2021'!F255/'Verdeling Gemeentefonds 2021'!$BS255</f>
        <v>0</v>
      </c>
      <c r="F255" s="115">
        <f>'Verdeling Gemeentefonds 2021'!G255/'Verdeling Gemeentefonds 2021'!$BS255</f>
        <v>0</v>
      </c>
      <c r="G255" s="115">
        <f>'Verdeling Gemeentefonds 2021'!H255/'Verdeling Gemeentefonds 2021'!$BS255</f>
        <v>0</v>
      </c>
      <c r="H255" s="115">
        <f>'Verdeling Gemeentefonds 2021'!I255/'Verdeling Gemeentefonds 2021'!$BS255</f>
        <v>0</v>
      </c>
      <c r="I255" s="119">
        <f>'Verdeling Gemeentefonds 2021'!J255/'Verdeling Gemeentefonds 2021'!$BS255</f>
        <v>0</v>
      </c>
      <c r="J255" s="113">
        <f>'Verdeling Gemeentefonds 2021'!N255/'Verdeling Gemeentefonds 2021'!$BS255</f>
        <v>7.0644698309726639E-2</v>
      </c>
      <c r="K255" s="115">
        <f>'Verdeling Gemeentefonds 2021'!S255/'Verdeling Gemeentefonds 2021'!$BS255</f>
        <v>1.8240053696440335E-2</v>
      </c>
      <c r="L255" s="119">
        <f>'Verdeling Gemeentefonds 2021'!T255/'Verdeling Gemeentefonds 2021'!$BS255</f>
        <v>8.8884752006166967E-2</v>
      </c>
      <c r="M255" s="112">
        <f>'Verdeling Gemeentefonds 2021'!Z255/'Verdeling Gemeentefonds 2021'!$BS255</f>
        <v>0.34230523298919624</v>
      </c>
      <c r="N255" s="115">
        <f>'Verdeling Gemeentefonds 2021'!AE255/'Verdeling Gemeentefonds 2021'!$BS255</f>
        <v>0.23295130456452151</v>
      </c>
      <c r="O255" s="117">
        <f>'Verdeling Gemeentefonds 2021'!AF255/'Verdeling Gemeentefonds 2021'!$BS255</f>
        <v>0.57525653755371775</v>
      </c>
      <c r="P255" s="122">
        <f>'Verdeling Gemeentefonds 2021'!AK255/'Verdeling Gemeentefonds 2021'!$BS255</f>
        <v>6.3176512580366342E-2</v>
      </c>
      <c r="Q255" s="125">
        <f>'Verdeling Gemeentefonds 2021'!AO255/'Verdeling Gemeentefonds 2021'!$BS255</f>
        <v>1.9490828665726649E-2</v>
      </c>
      <c r="R255" s="121">
        <f>'Verdeling Gemeentefonds 2021'!AR255/'Verdeling Gemeentefonds 2021'!$BS255</f>
        <v>5.042001752692174E-2</v>
      </c>
      <c r="S255" s="121">
        <f>'Verdeling Gemeentefonds 2021'!AU255/'Verdeling Gemeentefonds 2021'!$BS255</f>
        <v>7.5622810370335733E-2</v>
      </c>
      <c r="T255" s="121">
        <f>'Verdeling Gemeentefonds 2021'!AX255/'Verdeling Gemeentefonds 2021'!$BS255</f>
        <v>5.9150478729717126E-2</v>
      </c>
      <c r="U255" s="121">
        <f>'Verdeling Gemeentefonds 2021'!BA255/'Verdeling Gemeentefonds 2021'!$BS255</f>
        <v>6.6067748268432633E-2</v>
      </c>
      <c r="V255" s="119">
        <f>'Verdeling Gemeentefonds 2021'!BB255/'Verdeling Gemeentefonds 2021'!$BS255</f>
        <v>0.27075188356113389</v>
      </c>
      <c r="W255" s="112">
        <f>'Verdeling Gemeentefonds 2021'!BI255/'Verdeling Gemeentefonds 2021'!$BS255</f>
        <v>-1.565305974614833E-4</v>
      </c>
      <c r="X255" s="120">
        <f>'Verdeling Gemeentefonds 2021'!BF255/'Verdeling Gemeentefonds 2021'!$BS255</f>
        <v>0</v>
      </c>
      <c r="Y255" s="112">
        <f>'Verdeling Gemeentefonds 2021'!BL255/'Verdeling Gemeentefonds 2021'!$BS255</f>
        <v>0</v>
      </c>
      <c r="Z255" s="120">
        <f>'Verdeling Gemeentefonds 2021'!BR255/'Verdeling Gemeentefonds 2021'!$BS255</f>
        <v>2.0868104493240373E-3</v>
      </c>
      <c r="AA255" s="129">
        <f t="shared" si="3"/>
        <v>0.99999996555324755</v>
      </c>
    </row>
    <row r="256" spans="1:27" x14ac:dyDescent="0.25">
      <c r="A256" s="128" t="s">
        <v>391</v>
      </c>
      <c r="B256" s="13" t="s">
        <v>92</v>
      </c>
      <c r="C256" s="112">
        <f>'Verdeling Gemeentefonds 2021'!D256/'Verdeling Gemeentefonds 2021'!$BS256</f>
        <v>0</v>
      </c>
      <c r="D256" s="115">
        <f>'Verdeling Gemeentefonds 2021'!E256/'Verdeling Gemeentefonds 2021'!$BS256</f>
        <v>0</v>
      </c>
      <c r="E256" s="115">
        <f>'Verdeling Gemeentefonds 2021'!F256/'Verdeling Gemeentefonds 2021'!$BS256</f>
        <v>0</v>
      </c>
      <c r="F256" s="115">
        <f>'Verdeling Gemeentefonds 2021'!G256/'Verdeling Gemeentefonds 2021'!$BS256</f>
        <v>0</v>
      </c>
      <c r="G256" s="115">
        <f>'Verdeling Gemeentefonds 2021'!H256/'Verdeling Gemeentefonds 2021'!$BS256</f>
        <v>0</v>
      </c>
      <c r="H256" s="115">
        <f>'Verdeling Gemeentefonds 2021'!I256/'Verdeling Gemeentefonds 2021'!$BS256</f>
        <v>0</v>
      </c>
      <c r="I256" s="119">
        <f>'Verdeling Gemeentefonds 2021'!J256/'Verdeling Gemeentefonds 2021'!$BS256</f>
        <v>0</v>
      </c>
      <c r="J256" s="113">
        <f>'Verdeling Gemeentefonds 2021'!N256/'Verdeling Gemeentefonds 2021'!$BS256</f>
        <v>8.820336607882362E-2</v>
      </c>
      <c r="K256" s="115">
        <f>'Verdeling Gemeentefonds 2021'!S256/'Verdeling Gemeentefonds 2021'!$BS256</f>
        <v>6.8899614427469461E-2</v>
      </c>
      <c r="L256" s="119">
        <f>'Verdeling Gemeentefonds 2021'!T256/'Verdeling Gemeentefonds 2021'!$BS256</f>
        <v>0.15710298050629307</v>
      </c>
      <c r="M256" s="112">
        <f>'Verdeling Gemeentefonds 2021'!Z256/'Verdeling Gemeentefonds 2021'!$BS256</f>
        <v>0.32741921011956338</v>
      </c>
      <c r="N256" s="115">
        <f>'Verdeling Gemeentefonds 2021'!AE256/'Verdeling Gemeentefonds 2021'!$BS256</f>
        <v>0.24609356560581128</v>
      </c>
      <c r="O256" s="117">
        <f>'Verdeling Gemeentefonds 2021'!AF256/'Verdeling Gemeentefonds 2021'!$BS256</f>
        <v>0.57351277572537462</v>
      </c>
      <c r="P256" s="122">
        <f>'Verdeling Gemeentefonds 2021'!AK256/'Verdeling Gemeentefonds 2021'!$BS256</f>
        <v>8.4243676984660204E-2</v>
      </c>
      <c r="Q256" s="125">
        <f>'Verdeling Gemeentefonds 2021'!AO256/'Verdeling Gemeentefonds 2021'!$BS256</f>
        <v>1.4044939294196092E-2</v>
      </c>
      <c r="R256" s="121">
        <f>'Verdeling Gemeentefonds 2021'!AR256/'Verdeling Gemeentefonds 2021'!$BS256</f>
        <v>3.3725250520825333E-2</v>
      </c>
      <c r="S256" s="121">
        <f>'Verdeling Gemeentefonds 2021'!AU256/'Verdeling Gemeentefonds 2021'!$BS256</f>
        <v>5.2196409398350359E-2</v>
      </c>
      <c r="T256" s="121">
        <f>'Verdeling Gemeentefonds 2021'!AX256/'Verdeling Gemeentefonds 2021'!$BS256</f>
        <v>4.7904624825132282E-2</v>
      </c>
      <c r="U256" s="121">
        <f>'Verdeling Gemeentefonds 2021'!BA256/'Verdeling Gemeentefonds 2021'!$BS256</f>
        <v>3.5341316543516792E-2</v>
      </c>
      <c r="V256" s="119">
        <f>'Verdeling Gemeentefonds 2021'!BB256/'Verdeling Gemeentefonds 2021'!$BS256</f>
        <v>0.18321254058202086</v>
      </c>
      <c r="W256" s="112">
        <f>'Verdeling Gemeentefonds 2021'!BI256/'Verdeling Gemeentefonds 2021'!$BS256</f>
        <v>-1.5865097716668536E-4</v>
      </c>
      <c r="X256" s="120">
        <f>'Verdeling Gemeentefonds 2021'!BF256/'Verdeling Gemeentefonds 2021'!$BS256</f>
        <v>0</v>
      </c>
      <c r="Y256" s="112">
        <f>'Verdeling Gemeentefonds 2021'!BL256/'Verdeling Gemeentefonds 2021'!$BS256</f>
        <v>0</v>
      </c>
      <c r="Z256" s="120">
        <f>'Verdeling Gemeentefonds 2021'!BR256/'Verdeling Gemeentefonds 2021'!$BS256</f>
        <v>2.0868108000500758E-3</v>
      </c>
      <c r="AA256" s="129">
        <f t="shared" si="3"/>
        <v>1.0000001336212321</v>
      </c>
    </row>
    <row r="257" spans="1:27" x14ac:dyDescent="0.25">
      <c r="A257" s="128" t="s">
        <v>426</v>
      </c>
      <c r="B257" s="13" t="s">
        <v>127</v>
      </c>
      <c r="C257" s="112">
        <f>'Verdeling Gemeentefonds 2021'!D257/'Verdeling Gemeentefonds 2021'!$BS257</f>
        <v>0</v>
      </c>
      <c r="D257" s="115">
        <f>'Verdeling Gemeentefonds 2021'!E257/'Verdeling Gemeentefonds 2021'!$BS257</f>
        <v>0</v>
      </c>
      <c r="E257" s="115">
        <f>'Verdeling Gemeentefonds 2021'!F257/'Verdeling Gemeentefonds 2021'!$BS257</f>
        <v>0</v>
      </c>
      <c r="F257" s="115">
        <f>'Verdeling Gemeentefonds 2021'!G257/'Verdeling Gemeentefonds 2021'!$BS257</f>
        <v>0</v>
      </c>
      <c r="G257" s="115">
        <f>'Verdeling Gemeentefonds 2021'!H257/'Verdeling Gemeentefonds 2021'!$BS257</f>
        <v>0</v>
      </c>
      <c r="H257" s="115">
        <f>'Verdeling Gemeentefonds 2021'!I257/'Verdeling Gemeentefonds 2021'!$BS257</f>
        <v>0</v>
      </c>
      <c r="I257" s="119">
        <f>'Verdeling Gemeentefonds 2021'!J257/'Verdeling Gemeentefonds 2021'!$BS257</f>
        <v>0</v>
      </c>
      <c r="J257" s="113">
        <f>'Verdeling Gemeentefonds 2021'!N257/'Verdeling Gemeentefonds 2021'!$BS257</f>
        <v>5.5820920323463349E-2</v>
      </c>
      <c r="K257" s="115">
        <f>'Verdeling Gemeentefonds 2021'!S257/'Verdeling Gemeentefonds 2021'!$BS257</f>
        <v>6.5739138999370089E-2</v>
      </c>
      <c r="L257" s="119">
        <f>'Verdeling Gemeentefonds 2021'!T257/'Verdeling Gemeentefonds 2021'!$BS257</f>
        <v>0.12156005932283344</v>
      </c>
      <c r="M257" s="112">
        <f>'Verdeling Gemeentefonds 2021'!Z257/'Verdeling Gemeentefonds 2021'!$BS257</f>
        <v>0.34317827665003858</v>
      </c>
      <c r="N257" s="115">
        <f>'Verdeling Gemeentefonds 2021'!AE257/'Verdeling Gemeentefonds 2021'!$BS257</f>
        <v>0.20257844628013985</v>
      </c>
      <c r="O257" s="117">
        <f>'Verdeling Gemeentefonds 2021'!AF257/'Verdeling Gemeentefonds 2021'!$BS257</f>
        <v>0.54575672293017841</v>
      </c>
      <c r="P257" s="122">
        <f>'Verdeling Gemeentefonds 2021'!AK257/'Verdeling Gemeentefonds 2021'!$BS257</f>
        <v>0.12283035422740919</v>
      </c>
      <c r="Q257" s="125">
        <f>'Verdeling Gemeentefonds 2021'!AO257/'Verdeling Gemeentefonds 2021'!$BS257</f>
        <v>1.0946019788770679E-2</v>
      </c>
      <c r="R257" s="121">
        <f>'Verdeling Gemeentefonds 2021'!AR257/'Verdeling Gemeentefonds 2021'!$BS257</f>
        <v>2.6140470494249043E-2</v>
      </c>
      <c r="S257" s="121">
        <f>'Verdeling Gemeentefonds 2021'!AU257/'Verdeling Gemeentefonds 2021'!$BS257</f>
        <v>3.978438677653745E-2</v>
      </c>
      <c r="T257" s="121">
        <f>'Verdeling Gemeentefonds 2021'!AX257/'Verdeling Gemeentefonds 2021'!$BS257</f>
        <v>5.4707890259262079E-2</v>
      </c>
      <c r="U257" s="121">
        <f>'Verdeling Gemeentefonds 2021'!BA257/'Verdeling Gemeentefonds 2021'!$BS257</f>
        <v>7.6309307237162158E-2</v>
      </c>
      <c r="V257" s="119">
        <f>'Verdeling Gemeentefonds 2021'!BB257/'Verdeling Gemeentefonds 2021'!$BS257</f>
        <v>0.20788807455598141</v>
      </c>
      <c r="W257" s="112">
        <f>'Verdeling Gemeentefonds 2021'!BI257/'Verdeling Gemeentefonds 2021'!$BS257</f>
        <v>-1.2193959907775489E-4</v>
      </c>
      <c r="X257" s="120">
        <f>'Verdeling Gemeentefonds 2021'!BF257/'Verdeling Gemeentefonds 2021'!$BS257</f>
        <v>0</v>
      </c>
      <c r="Y257" s="112">
        <f>'Verdeling Gemeentefonds 2021'!BL257/'Verdeling Gemeentefonds 2021'!$BS257</f>
        <v>0</v>
      </c>
      <c r="Z257" s="120">
        <f>'Verdeling Gemeentefonds 2021'!BR257/'Verdeling Gemeentefonds 2021'!$BS257</f>
        <v>2.0868106925974678E-3</v>
      </c>
      <c r="AA257" s="129">
        <f t="shared" si="3"/>
        <v>1.000000082129922</v>
      </c>
    </row>
    <row r="258" spans="1:27" x14ac:dyDescent="0.25">
      <c r="A258" s="128" t="s">
        <v>566</v>
      </c>
      <c r="B258" s="13" t="s">
        <v>269</v>
      </c>
      <c r="C258" s="112">
        <f>'Verdeling Gemeentefonds 2021'!D258/'Verdeling Gemeentefonds 2021'!$BS258</f>
        <v>0</v>
      </c>
      <c r="D258" s="115">
        <f>'Verdeling Gemeentefonds 2021'!E258/'Verdeling Gemeentefonds 2021'!$BS258</f>
        <v>0</v>
      </c>
      <c r="E258" s="115">
        <f>'Verdeling Gemeentefonds 2021'!F258/'Verdeling Gemeentefonds 2021'!$BS258</f>
        <v>0</v>
      </c>
      <c r="F258" s="115">
        <f>'Verdeling Gemeentefonds 2021'!G258/'Verdeling Gemeentefonds 2021'!$BS258</f>
        <v>0</v>
      </c>
      <c r="G258" s="115">
        <f>'Verdeling Gemeentefonds 2021'!H258/'Verdeling Gemeentefonds 2021'!$BS258</f>
        <v>0</v>
      </c>
      <c r="H258" s="115">
        <f>'Verdeling Gemeentefonds 2021'!I258/'Verdeling Gemeentefonds 2021'!$BS258</f>
        <v>0</v>
      </c>
      <c r="I258" s="119">
        <f>'Verdeling Gemeentefonds 2021'!J258/'Verdeling Gemeentefonds 2021'!$BS258</f>
        <v>0</v>
      </c>
      <c r="J258" s="113">
        <f>'Verdeling Gemeentefonds 2021'!N258/'Verdeling Gemeentefonds 2021'!$BS258</f>
        <v>8.7774577591953687E-2</v>
      </c>
      <c r="K258" s="115">
        <f>'Verdeling Gemeentefonds 2021'!S258/'Verdeling Gemeentefonds 2021'!$BS258</f>
        <v>7.7115025674996993E-2</v>
      </c>
      <c r="L258" s="119">
        <f>'Verdeling Gemeentefonds 2021'!T258/'Verdeling Gemeentefonds 2021'!$BS258</f>
        <v>0.16488960326695068</v>
      </c>
      <c r="M258" s="112">
        <f>'Verdeling Gemeentefonds 2021'!Z258/'Verdeling Gemeentefonds 2021'!$BS258</f>
        <v>0.3427480622107309</v>
      </c>
      <c r="N258" s="115">
        <f>'Verdeling Gemeentefonds 2021'!AE258/'Verdeling Gemeentefonds 2021'!$BS258</f>
        <v>0.16083167331249748</v>
      </c>
      <c r="O258" s="117">
        <f>'Verdeling Gemeentefonds 2021'!AF258/'Verdeling Gemeentefonds 2021'!$BS258</f>
        <v>0.50357973552322843</v>
      </c>
      <c r="P258" s="122">
        <f>'Verdeling Gemeentefonds 2021'!AK258/'Verdeling Gemeentefonds 2021'!$BS258</f>
        <v>0.14625918927589462</v>
      </c>
      <c r="Q258" s="125">
        <f>'Verdeling Gemeentefonds 2021'!AO258/'Verdeling Gemeentefonds 2021'!$BS258</f>
        <v>1.561448776495853E-2</v>
      </c>
      <c r="R258" s="121">
        <f>'Verdeling Gemeentefonds 2021'!AR258/'Verdeling Gemeentefonds 2021'!$BS258</f>
        <v>5.8029768474144754E-2</v>
      </c>
      <c r="S258" s="121">
        <f>'Verdeling Gemeentefonds 2021'!AU258/'Verdeling Gemeentefonds 2021'!$BS258</f>
        <v>5.2472810075506915E-2</v>
      </c>
      <c r="T258" s="121">
        <f>'Verdeling Gemeentefonds 2021'!AX258/'Verdeling Gemeentefonds 2021'!$BS258</f>
        <v>3.0249388068829486E-2</v>
      </c>
      <c r="U258" s="121">
        <f>'Verdeling Gemeentefonds 2021'!BA258/'Verdeling Gemeentefonds 2021'!$BS258</f>
        <v>2.7003251738128137E-2</v>
      </c>
      <c r="V258" s="119">
        <f>'Verdeling Gemeentefonds 2021'!BB258/'Verdeling Gemeentefonds 2021'!$BS258</f>
        <v>0.18336970612156783</v>
      </c>
      <c r="W258" s="112">
        <f>'Verdeling Gemeentefonds 2021'!BI258/'Verdeling Gemeentefonds 2021'!$BS258</f>
        <v>-1.8494501954488502E-4</v>
      </c>
      <c r="X258" s="120">
        <f>'Verdeling Gemeentefonds 2021'!BF258/'Verdeling Gemeentefonds 2021'!$BS258</f>
        <v>0</v>
      </c>
      <c r="Y258" s="112">
        <f>'Verdeling Gemeentefonds 2021'!BL258/'Verdeling Gemeentefonds 2021'!$BS258</f>
        <v>0</v>
      </c>
      <c r="Z258" s="120">
        <f>'Verdeling Gemeentefonds 2021'!BR258/'Verdeling Gemeentefonds 2021'!$BS258</f>
        <v>2.0868107296756048E-3</v>
      </c>
      <c r="AA258" s="129">
        <f t="shared" si="3"/>
        <v>1.0000000998977723</v>
      </c>
    </row>
    <row r="259" spans="1:27" x14ac:dyDescent="0.25">
      <c r="A259" s="128" t="s">
        <v>489</v>
      </c>
      <c r="B259" s="13" t="s">
        <v>190</v>
      </c>
      <c r="C259" s="112">
        <f>'Verdeling Gemeentefonds 2021'!D259/'Verdeling Gemeentefonds 2021'!$BS259</f>
        <v>0</v>
      </c>
      <c r="D259" s="115">
        <f>'Verdeling Gemeentefonds 2021'!E259/'Verdeling Gemeentefonds 2021'!$BS259</f>
        <v>0</v>
      </c>
      <c r="E259" s="115">
        <f>'Verdeling Gemeentefonds 2021'!F259/'Verdeling Gemeentefonds 2021'!$BS259</f>
        <v>0</v>
      </c>
      <c r="F259" s="115">
        <f>'Verdeling Gemeentefonds 2021'!G259/'Verdeling Gemeentefonds 2021'!$BS259</f>
        <v>0</v>
      </c>
      <c r="G259" s="115">
        <f>'Verdeling Gemeentefonds 2021'!H259/'Verdeling Gemeentefonds 2021'!$BS259</f>
        <v>0.22026297436929462</v>
      </c>
      <c r="H259" s="115">
        <f>'Verdeling Gemeentefonds 2021'!I259/'Verdeling Gemeentefonds 2021'!$BS259</f>
        <v>0</v>
      </c>
      <c r="I259" s="119">
        <f>'Verdeling Gemeentefonds 2021'!J259/'Verdeling Gemeentefonds 2021'!$BS259</f>
        <v>0.22026297436929462</v>
      </c>
      <c r="J259" s="113">
        <f>'Verdeling Gemeentefonds 2021'!N259/'Verdeling Gemeentefonds 2021'!$BS259</f>
        <v>6.3313034718104858E-2</v>
      </c>
      <c r="K259" s="115">
        <f>'Verdeling Gemeentefonds 2021'!S259/'Verdeling Gemeentefonds 2021'!$BS259</f>
        <v>7.2432329746673241E-2</v>
      </c>
      <c r="L259" s="119">
        <f>'Verdeling Gemeentefonds 2021'!T259/'Verdeling Gemeentefonds 2021'!$BS259</f>
        <v>0.13574536446477808</v>
      </c>
      <c r="M259" s="112">
        <f>'Verdeling Gemeentefonds 2021'!Z259/'Verdeling Gemeentefonds 2021'!$BS259</f>
        <v>0.24069798566042236</v>
      </c>
      <c r="N259" s="115">
        <f>'Verdeling Gemeentefonds 2021'!AE259/'Verdeling Gemeentefonds 2021'!$BS259</f>
        <v>0.12672519270636745</v>
      </c>
      <c r="O259" s="117">
        <f>'Verdeling Gemeentefonds 2021'!AF259/'Verdeling Gemeentefonds 2021'!$BS259</f>
        <v>0.36742317836678978</v>
      </c>
      <c r="P259" s="122">
        <f>'Verdeling Gemeentefonds 2021'!AK259/'Verdeling Gemeentefonds 2021'!$BS259</f>
        <v>0.13164641021489984</v>
      </c>
      <c r="Q259" s="125">
        <f>'Verdeling Gemeentefonds 2021'!AO259/'Verdeling Gemeentefonds 2021'!$BS259</f>
        <v>1.2166219985344624E-2</v>
      </c>
      <c r="R259" s="121">
        <f>'Verdeling Gemeentefonds 2021'!AR259/'Verdeling Gemeentefonds 2021'!$BS259</f>
        <v>1.6076139093498164E-2</v>
      </c>
      <c r="S259" s="121">
        <f>'Verdeling Gemeentefonds 2021'!AU259/'Verdeling Gemeentefonds 2021'!$BS259</f>
        <v>4.1341635949913559E-2</v>
      </c>
      <c r="T259" s="121">
        <f>'Verdeling Gemeentefonds 2021'!AX259/'Verdeling Gemeentefonds 2021'!$BS259</f>
        <v>3.5812184775100939E-2</v>
      </c>
      <c r="U259" s="121">
        <f>'Verdeling Gemeentefonds 2021'!BA259/'Verdeling Gemeentefonds 2021'!$BS259</f>
        <v>3.7649341045255871E-2</v>
      </c>
      <c r="V259" s="119">
        <f>'Verdeling Gemeentefonds 2021'!BB259/'Verdeling Gemeentefonds 2021'!$BS259</f>
        <v>0.14304552084911318</v>
      </c>
      <c r="W259" s="112">
        <f>'Verdeling Gemeentefonds 2021'!BI259/'Verdeling Gemeentefonds 2021'!$BS259</f>
        <v>-2.1021691723118203E-4</v>
      </c>
      <c r="X259" s="120">
        <f>'Verdeling Gemeentefonds 2021'!BF259/'Verdeling Gemeentefonds 2021'!$BS259</f>
        <v>0</v>
      </c>
      <c r="Y259" s="112">
        <f>'Verdeling Gemeentefonds 2021'!BL259/'Verdeling Gemeentefonds 2021'!$BS259</f>
        <v>0</v>
      </c>
      <c r="Z259" s="120">
        <f>'Verdeling Gemeentefonds 2021'!BR259/'Verdeling Gemeentefonds 2021'!$BS259</f>
        <v>2.0868106087629547E-3</v>
      </c>
      <c r="AA259" s="129">
        <f t="shared" si="3"/>
        <v>1.0000000419564072</v>
      </c>
    </row>
    <row r="260" spans="1:27" x14ac:dyDescent="0.25">
      <c r="A260" s="128" t="s">
        <v>432</v>
      </c>
      <c r="B260" s="13" t="s">
        <v>133</v>
      </c>
      <c r="C260" s="112">
        <f>'Verdeling Gemeentefonds 2021'!D260/'Verdeling Gemeentefonds 2021'!$BS260</f>
        <v>0</v>
      </c>
      <c r="D260" s="115">
        <f>'Verdeling Gemeentefonds 2021'!E260/'Verdeling Gemeentefonds 2021'!$BS260</f>
        <v>0</v>
      </c>
      <c r="E260" s="115">
        <f>'Verdeling Gemeentefonds 2021'!F260/'Verdeling Gemeentefonds 2021'!$BS260</f>
        <v>0</v>
      </c>
      <c r="F260" s="115">
        <f>'Verdeling Gemeentefonds 2021'!G260/'Verdeling Gemeentefonds 2021'!$BS260</f>
        <v>0</v>
      </c>
      <c r="G260" s="115">
        <f>'Verdeling Gemeentefonds 2021'!H260/'Verdeling Gemeentefonds 2021'!$BS260</f>
        <v>0</v>
      </c>
      <c r="H260" s="115">
        <f>'Verdeling Gemeentefonds 2021'!I260/'Verdeling Gemeentefonds 2021'!$BS260</f>
        <v>0</v>
      </c>
      <c r="I260" s="119">
        <f>'Verdeling Gemeentefonds 2021'!J260/'Verdeling Gemeentefonds 2021'!$BS260</f>
        <v>0</v>
      </c>
      <c r="J260" s="113">
        <f>'Verdeling Gemeentefonds 2021'!N260/'Verdeling Gemeentefonds 2021'!$BS260</f>
        <v>4.2672223302973045E-2</v>
      </c>
      <c r="K260" s="115">
        <f>'Verdeling Gemeentefonds 2021'!S260/'Verdeling Gemeentefonds 2021'!$BS260</f>
        <v>1.0212416680182348E-2</v>
      </c>
      <c r="L260" s="119">
        <f>'Verdeling Gemeentefonds 2021'!T260/'Verdeling Gemeentefonds 2021'!$BS260</f>
        <v>5.2884639983155401E-2</v>
      </c>
      <c r="M260" s="112">
        <f>'Verdeling Gemeentefonds 2021'!Z260/'Verdeling Gemeentefonds 2021'!$BS260</f>
        <v>0.29678081762329089</v>
      </c>
      <c r="N260" s="115">
        <f>'Verdeling Gemeentefonds 2021'!AE260/'Verdeling Gemeentefonds 2021'!$BS260</f>
        <v>0.27648839291020988</v>
      </c>
      <c r="O260" s="117">
        <f>'Verdeling Gemeentefonds 2021'!AF260/'Verdeling Gemeentefonds 2021'!$BS260</f>
        <v>0.57326921053350077</v>
      </c>
      <c r="P260" s="122">
        <f>'Verdeling Gemeentefonds 2021'!AK260/'Verdeling Gemeentefonds 2021'!$BS260</f>
        <v>0.25731379689513723</v>
      </c>
      <c r="Q260" s="125">
        <f>'Verdeling Gemeentefonds 2021'!AO260/'Verdeling Gemeentefonds 2021'!$BS260</f>
        <v>1.2964878671054158E-2</v>
      </c>
      <c r="R260" s="121">
        <f>'Verdeling Gemeentefonds 2021'!AR260/'Verdeling Gemeentefonds 2021'!$BS260</f>
        <v>1.434075929760369E-2</v>
      </c>
      <c r="S260" s="121">
        <f>'Verdeling Gemeentefonds 2021'!AU260/'Verdeling Gemeentefonds 2021'!$BS260</f>
        <v>3.7083779903723503E-2</v>
      </c>
      <c r="T260" s="121">
        <f>'Verdeling Gemeentefonds 2021'!AX260/'Verdeling Gemeentefonds 2021'!$BS260</f>
        <v>3.8674930190994501E-2</v>
      </c>
      <c r="U260" s="121">
        <f>'Verdeling Gemeentefonds 2021'!BA260/'Verdeling Gemeentefonds 2021'!$BS260</f>
        <v>1.1550406375515253E-2</v>
      </c>
      <c r="V260" s="119">
        <f>'Verdeling Gemeentefonds 2021'!BB260/'Verdeling Gemeentefonds 2021'!$BS260</f>
        <v>0.11461475443889112</v>
      </c>
      <c r="W260" s="112">
        <f>'Verdeling Gemeentefonds 2021'!BI260/'Verdeling Gemeentefonds 2021'!$BS260</f>
        <v>-1.6908271344949949E-4</v>
      </c>
      <c r="X260" s="120">
        <f>'Verdeling Gemeentefonds 2021'!BF260/'Verdeling Gemeentefonds 2021'!$BS260</f>
        <v>0</v>
      </c>
      <c r="Y260" s="112">
        <f>'Verdeling Gemeentefonds 2021'!BL260/'Verdeling Gemeentefonds 2021'!$BS260</f>
        <v>0</v>
      </c>
      <c r="Z260" s="120">
        <f>'Verdeling Gemeentefonds 2021'!BR260/'Verdeling Gemeentefonds 2021'!$BS260</f>
        <v>2.0868107923462998E-3</v>
      </c>
      <c r="AA260" s="129">
        <f t="shared" si="3"/>
        <v>1.0000001299295813</v>
      </c>
    </row>
    <row r="261" spans="1:27" x14ac:dyDescent="0.25">
      <c r="A261" s="128" t="s">
        <v>427</v>
      </c>
      <c r="B261" s="13" t="s">
        <v>128</v>
      </c>
      <c r="C261" s="112">
        <f>'Verdeling Gemeentefonds 2021'!D261/'Verdeling Gemeentefonds 2021'!$BS261</f>
        <v>0</v>
      </c>
      <c r="D261" s="115">
        <f>'Verdeling Gemeentefonds 2021'!E261/'Verdeling Gemeentefonds 2021'!$BS261</f>
        <v>0</v>
      </c>
      <c r="E261" s="115">
        <f>'Verdeling Gemeentefonds 2021'!F261/'Verdeling Gemeentefonds 2021'!$BS261</f>
        <v>0</v>
      </c>
      <c r="F261" s="115">
        <f>'Verdeling Gemeentefonds 2021'!G261/'Verdeling Gemeentefonds 2021'!$BS261</f>
        <v>0</v>
      </c>
      <c r="G261" s="115">
        <f>'Verdeling Gemeentefonds 2021'!H261/'Verdeling Gemeentefonds 2021'!$BS261</f>
        <v>0.22672067272339547</v>
      </c>
      <c r="H261" s="115">
        <f>'Verdeling Gemeentefonds 2021'!I261/'Verdeling Gemeentefonds 2021'!$BS261</f>
        <v>0</v>
      </c>
      <c r="I261" s="119">
        <f>'Verdeling Gemeentefonds 2021'!J261/'Verdeling Gemeentefonds 2021'!$BS261</f>
        <v>0.22672067272339547</v>
      </c>
      <c r="J261" s="113">
        <f>'Verdeling Gemeentefonds 2021'!N261/'Verdeling Gemeentefonds 2021'!$BS261</f>
        <v>4.8000879503419774E-2</v>
      </c>
      <c r="K261" s="115">
        <f>'Verdeling Gemeentefonds 2021'!S261/'Verdeling Gemeentefonds 2021'!$BS261</f>
        <v>4.892976225525001E-2</v>
      </c>
      <c r="L261" s="119">
        <f>'Verdeling Gemeentefonds 2021'!T261/'Verdeling Gemeentefonds 2021'!$BS261</f>
        <v>9.6930641758669792E-2</v>
      </c>
      <c r="M261" s="112">
        <f>'Verdeling Gemeentefonds 2021'!Z261/'Verdeling Gemeentefonds 2021'!$BS261</f>
        <v>0.2347712337544389</v>
      </c>
      <c r="N261" s="115">
        <f>'Verdeling Gemeentefonds 2021'!AE261/'Verdeling Gemeentefonds 2021'!$BS261</f>
        <v>0.13299208749685421</v>
      </c>
      <c r="O261" s="117">
        <f>'Verdeling Gemeentefonds 2021'!AF261/'Verdeling Gemeentefonds 2021'!$BS261</f>
        <v>0.36776332125129313</v>
      </c>
      <c r="P261" s="122">
        <f>'Verdeling Gemeentefonds 2021'!AK261/'Verdeling Gemeentefonds 2021'!$BS261</f>
        <v>7.789869820844772E-2</v>
      </c>
      <c r="Q261" s="125">
        <f>'Verdeling Gemeentefonds 2021'!AO261/'Verdeling Gemeentefonds 2021'!$BS261</f>
        <v>1.3558272802607118E-2</v>
      </c>
      <c r="R261" s="121">
        <f>'Verdeling Gemeentefonds 2021'!AR261/'Verdeling Gemeentefonds 2021'!$BS261</f>
        <v>5.3789530183684015E-2</v>
      </c>
      <c r="S261" s="121">
        <f>'Verdeling Gemeentefonds 2021'!AU261/'Verdeling Gemeentefonds 2021'!$BS261</f>
        <v>5.5972588420943395E-2</v>
      </c>
      <c r="T261" s="121">
        <f>'Verdeling Gemeentefonds 2021'!AX261/'Verdeling Gemeentefonds 2021'!$BS261</f>
        <v>6.7416527638994639E-2</v>
      </c>
      <c r="U261" s="121">
        <f>'Verdeling Gemeentefonds 2021'!BA261/'Verdeling Gemeentefonds 2021'!$BS261</f>
        <v>3.8055293062152357E-2</v>
      </c>
      <c r="V261" s="119">
        <f>'Verdeling Gemeentefonds 2021'!BB261/'Verdeling Gemeentefonds 2021'!$BS261</f>
        <v>0.22879221210838155</v>
      </c>
      <c r="W261" s="112">
        <f>'Verdeling Gemeentefonds 2021'!BI261/'Verdeling Gemeentefonds 2021'!$BS261</f>
        <v>-1.9232267986305659E-4</v>
      </c>
      <c r="X261" s="120">
        <f>'Verdeling Gemeentefonds 2021'!BF261/'Verdeling Gemeentefonds 2021'!$BS261</f>
        <v>0</v>
      </c>
      <c r="Y261" s="112">
        <f>'Verdeling Gemeentefonds 2021'!BL261/'Verdeling Gemeentefonds 2021'!$BS261</f>
        <v>0</v>
      </c>
      <c r="Z261" s="120">
        <f>'Verdeling Gemeentefonds 2021'!BR261/'Verdeling Gemeentefonds 2021'!$BS261</f>
        <v>2.0868105920809877E-3</v>
      </c>
      <c r="AA261" s="129">
        <f t="shared" si="3"/>
        <v>1.0000000339624056</v>
      </c>
    </row>
    <row r="262" spans="1:27" x14ac:dyDescent="0.25">
      <c r="A262" s="128" t="s">
        <v>590</v>
      </c>
      <c r="B262" s="13" t="s">
        <v>293</v>
      </c>
      <c r="C262" s="112">
        <f>'Verdeling Gemeentefonds 2021'!D262/'Verdeling Gemeentefonds 2021'!$BS262</f>
        <v>0</v>
      </c>
      <c r="D262" s="115">
        <f>'Verdeling Gemeentefonds 2021'!E262/'Verdeling Gemeentefonds 2021'!$BS262</f>
        <v>0</v>
      </c>
      <c r="E262" s="115">
        <f>'Verdeling Gemeentefonds 2021'!F262/'Verdeling Gemeentefonds 2021'!$BS262</f>
        <v>0</v>
      </c>
      <c r="F262" s="115">
        <f>'Verdeling Gemeentefonds 2021'!G262/'Verdeling Gemeentefonds 2021'!$BS262</f>
        <v>0</v>
      </c>
      <c r="G262" s="115">
        <f>'Verdeling Gemeentefonds 2021'!H262/'Verdeling Gemeentefonds 2021'!$BS262</f>
        <v>0.20552493457059923</v>
      </c>
      <c r="H262" s="115">
        <f>'Verdeling Gemeentefonds 2021'!I262/'Verdeling Gemeentefonds 2021'!$BS262</f>
        <v>0</v>
      </c>
      <c r="I262" s="119">
        <f>'Verdeling Gemeentefonds 2021'!J262/'Verdeling Gemeentefonds 2021'!$BS262</f>
        <v>0.20552493457059923</v>
      </c>
      <c r="J262" s="113">
        <f>'Verdeling Gemeentefonds 2021'!N262/'Verdeling Gemeentefonds 2021'!$BS262</f>
        <v>4.1649269697145497E-2</v>
      </c>
      <c r="K262" s="115">
        <f>'Verdeling Gemeentefonds 2021'!S262/'Verdeling Gemeentefonds 2021'!$BS262</f>
        <v>4.3896564264675288E-2</v>
      </c>
      <c r="L262" s="119">
        <f>'Verdeling Gemeentefonds 2021'!T262/'Verdeling Gemeentefonds 2021'!$BS262</f>
        <v>8.5545833961820777E-2</v>
      </c>
      <c r="M262" s="112">
        <f>'Verdeling Gemeentefonds 2021'!Z262/'Verdeling Gemeentefonds 2021'!$BS262</f>
        <v>0.24015753189422964</v>
      </c>
      <c r="N262" s="115">
        <f>'Verdeling Gemeentefonds 2021'!AE262/'Verdeling Gemeentefonds 2021'!$BS262</f>
        <v>0.13665567179935006</v>
      </c>
      <c r="O262" s="117">
        <f>'Verdeling Gemeentefonds 2021'!AF262/'Verdeling Gemeentefonds 2021'!$BS262</f>
        <v>0.37681320369357968</v>
      </c>
      <c r="P262" s="122">
        <f>'Verdeling Gemeentefonds 2021'!AK262/'Verdeling Gemeentefonds 2021'!$BS262</f>
        <v>0.10530200139551942</v>
      </c>
      <c r="Q262" s="125">
        <f>'Verdeling Gemeentefonds 2021'!AO262/'Verdeling Gemeentefonds 2021'!$BS262</f>
        <v>1.4395336572787021E-2</v>
      </c>
      <c r="R262" s="121">
        <f>'Verdeling Gemeentefonds 2021'!AR262/'Verdeling Gemeentefonds 2021'!$BS262</f>
        <v>3.8094212198593616E-2</v>
      </c>
      <c r="S262" s="121">
        <f>'Verdeling Gemeentefonds 2021'!AU262/'Verdeling Gemeentefonds 2021'!$BS262</f>
        <v>6.4221050421863643E-2</v>
      </c>
      <c r="T262" s="121">
        <f>'Verdeling Gemeentefonds 2021'!AX262/'Verdeling Gemeentefonds 2021'!$BS262</f>
        <v>5.4464668664393069E-2</v>
      </c>
      <c r="U262" s="121">
        <f>'Verdeling Gemeentefonds 2021'!BA262/'Verdeling Gemeentefonds 2021'!$BS262</f>
        <v>5.373597303983732E-2</v>
      </c>
      <c r="V262" s="119">
        <f>'Verdeling Gemeentefonds 2021'!BB262/'Verdeling Gemeentefonds 2021'!$BS262</f>
        <v>0.22491124089747466</v>
      </c>
      <c r="W262" s="112">
        <f>'Verdeling Gemeentefonds 2021'!BI262/'Verdeling Gemeentefonds 2021'!$BS262</f>
        <v>-1.839954998787835E-4</v>
      </c>
      <c r="X262" s="120">
        <f>'Verdeling Gemeentefonds 2021'!BF262/'Verdeling Gemeentefonds 2021'!$BS262</f>
        <v>0</v>
      </c>
      <c r="Y262" s="112">
        <f>'Verdeling Gemeentefonds 2021'!BL262/'Verdeling Gemeentefonds 2021'!$BS262</f>
        <v>0</v>
      </c>
      <c r="Z262" s="120">
        <f>'Verdeling Gemeentefonds 2021'!BR262/'Verdeling Gemeentefonds 2021'!$BS262</f>
        <v>2.0868105829818491E-3</v>
      </c>
      <c r="AA262" s="129">
        <f t="shared" si="3"/>
        <v>1.0000000296020968</v>
      </c>
    </row>
    <row r="263" spans="1:27" x14ac:dyDescent="0.25">
      <c r="A263" s="128" t="s">
        <v>440</v>
      </c>
      <c r="B263" s="13" t="s">
        <v>141</v>
      </c>
      <c r="C263" s="112">
        <f>'Verdeling Gemeentefonds 2021'!D263/'Verdeling Gemeentefonds 2021'!$BS263</f>
        <v>0</v>
      </c>
      <c r="D263" s="115">
        <f>'Verdeling Gemeentefonds 2021'!E263/'Verdeling Gemeentefonds 2021'!$BS263</f>
        <v>0</v>
      </c>
      <c r="E263" s="115">
        <f>'Verdeling Gemeentefonds 2021'!F263/'Verdeling Gemeentefonds 2021'!$BS263</f>
        <v>0</v>
      </c>
      <c r="F263" s="115">
        <f>'Verdeling Gemeentefonds 2021'!G263/'Verdeling Gemeentefonds 2021'!$BS263</f>
        <v>0</v>
      </c>
      <c r="G263" s="115">
        <f>'Verdeling Gemeentefonds 2021'!H263/'Verdeling Gemeentefonds 2021'!$BS263</f>
        <v>0</v>
      </c>
      <c r="H263" s="115">
        <f>'Verdeling Gemeentefonds 2021'!I263/'Verdeling Gemeentefonds 2021'!$BS263</f>
        <v>0</v>
      </c>
      <c r="I263" s="119">
        <f>'Verdeling Gemeentefonds 2021'!J263/'Verdeling Gemeentefonds 2021'!$BS263</f>
        <v>0</v>
      </c>
      <c r="J263" s="113">
        <f>'Verdeling Gemeentefonds 2021'!N263/'Verdeling Gemeentefonds 2021'!$BS263</f>
        <v>5.627980255750667E-2</v>
      </c>
      <c r="K263" s="115">
        <f>'Verdeling Gemeentefonds 2021'!S263/'Verdeling Gemeentefonds 2021'!$BS263</f>
        <v>0.12129403434956045</v>
      </c>
      <c r="L263" s="119">
        <f>'Verdeling Gemeentefonds 2021'!T263/'Verdeling Gemeentefonds 2021'!$BS263</f>
        <v>0.17757383690706713</v>
      </c>
      <c r="M263" s="112">
        <f>'Verdeling Gemeentefonds 2021'!Z263/'Verdeling Gemeentefonds 2021'!$BS263</f>
        <v>0.30987467150444387</v>
      </c>
      <c r="N263" s="115">
        <f>'Verdeling Gemeentefonds 2021'!AE263/'Verdeling Gemeentefonds 2021'!$BS263</f>
        <v>0.22401746145131196</v>
      </c>
      <c r="O263" s="117">
        <f>'Verdeling Gemeentefonds 2021'!AF263/'Verdeling Gemeentefonds 2021'!$BS263</f>
        <v>0.53389213295575588</v>
      </c>
      <c r="P263" s="122">
        <f>'Verdeling Gemeentefonds 2021'!AK263/'Verdeling Gemeentefonds 2021'!$BS263</f>
        <v>0.10041384349695617</v>
      </c>
      <c r="Q263" s="125">
        <f>'Verdeling Gemeentefonds 2021'!AO263/'Verdeling Gemeentefonds 2021'!$BS263</f>
        <v>1.5840174925623278E-2</v>
      </c>
      <c r="R263" s="121">
        <f>'Verdeling Gemeentefonds 2021'!AR263/'Verdeling Gemeentefonds 2021'!$BS263</f>
        <v>4.7119015175687777E-2</v>
      </c>
      <c r="S263" s="121">
        <f>'Verdeling Gemeentefonds 2021'!AU263/'Verdeling Gemeentefonds 2021'!$BS263</f>
        <v>4.8994713175540126E-2</v>
      </c>
      <c r="T263" s="121">
        <f>'Verdeling Gemeentefonds 2021'!AX263/'Verdeling Gemeentefonds 2021'!$BS263</f>
        <v>5.2777999737837353E-2</v>
      </c>
      <c r="U263" s="121">
        <f>'Verdeling Gemeentefonds 2021'!BA263/'Verdeling Gemeentefonds 2021'!$BS263</f>
        <v>2.1482154026631194E-2</v>
      </c>
      <c r="V263" s="119">
        <f>'Verdeling Gemeentefonds 2021'!BB263/'Verdeling Gemeentefonds 2021'!$BS263</f>
        <v>0.18621405704131971</v>
      </c>
      <c r="W263" s="112">
        <f>'Verdeling Gemeentefonds 2021'!BI263/'Verdeling Gemeentefonds 2021'!$BS263</f>
        <v>-1.8063277108309772E-4</v>
      </c>
      <c r="X263" s="120">
        <f>'Verdeling Gemeentefonds 2021'!BF263/'Verdeling Gemeentefonds 2021'!$BS263</f>
        <v>0</v>
      </c>
      <c r="Y263" s="112">
        <f>'Verdeling Gemeentefonds 2021'!BL263/'Verdeling Gemeentefonds 2021'!$BS263</f>
        <v>0</v>
      </c>
      <c r="Z263" s="120">
        <f>'Verdeling Gemeentefonds 2021'!BR263/'Verdeling Gemeentefonds 2021'!$BS263</f>
        <v>2.0868106219004896E-3</v>
      </c>
      <c r="AA263" s="129">
        <f t="shared" si="3"/>
        <v>1.0000000482519162</v>
      </c>
    </row>
    <row r="264" spans="1:27" x14ac:dyDescent="0.25">
      <c r="A264" s="128" t="s">
        <v>428</v>
      </c>
      <c r="B264" s="13" t="s">
        <v>129</v>
      </c>
      <c r="C264" s="112">
        <f>'Verdeling Gemeentefonds 2021'!D264/'Verdeling Gemeentefonds 2021'!$BS264</f>
        <v>0</v>
      </c>
      <c r="D264" s="115">
        <f>'Verdeling Gemeentefonds 2021'!E264/'Verdeling Gemeentefonds 2021'!$BS264</f>
        <v>0</v>
      </c>
      <c r="E264" s="115">
        <f>'Verdeling Gemeentefonds 2021'!F264/'Verdeling Gemeentefonds 2021'!$BS264</f>
        <v>0</v>
      </c>
      <c r="F264" s="115">
        <f>'Verdeling Gemeentefonds 2021'!G264/'Verdeling Gemeentefonds 2021'!$BS264</f>
        <v>0</v>
      </c>
      <c r="G264" s="115">
        <f>'Verdeling Gemeentefonds 2021'!H264/'Verdeling Gemeentefonds 2021'!$BS264</f>
        <v>0</v>
      </c>
      <c r="H264" s="115">
        <f>'Verdeling Gemeentefonds 2021'!I264/'Verdeling Gemeentefonds 2021'!$BS264</f>
        <v>0</v>
      </c>
      <c r="I264" s="119">
        <f>'Verdeling Gemeentefonds 2021'!J264/'Verdeling Gemeentefonds 2021'!$BS264</f>
        <v>0</v>
      </c>
      <c r="J264" s="113">
        <f>'Verdeling Gemeentefonds 2021'!N264/'Verdeling Gemeentefonds 2021'!$BS264</f>
        <v>5.4432782989367337E-2</v>
      </c>
      <c r="K264" s="115">
        <f>'Verdeling Gemeentefonds 2021'!S264/'Verdeling Gemeentefonds 2021'!$BS264</f>
        <v>2.7470126316077414E-3</v>
      </c>
      <c r="L264" s="119">
        <f>'Verdeling Gemeentefonds 2021'!T264/'Verdeling Gemeentefonds 2021'!$BS264</f>
        <v>5.7179795620975082E-2</v>
      </c>
      <c r="M264" s="112">
        <f>'Verdeling Gemeentefonds 2021'!Z264/'Verdeling Gemeentefonds 2021'!$BS264</f>
        <v>0.40376253170119986</v>
      </c>
      <c r="N264" s="115">
        <f>'Verdeling Gemeentefonds 2021'!AE264/'Verdeling Gemeentefonds 2021'!$BS264</f>
        <v>0.28018633270967247</v>
      </c>
      <c r="O264" s="117">
        <f>'Verdeling Gemeentefonds 2021'!AF264/'Verdeling Gemeentefonds 2021'!$BS264</f>
        <v>0.68394886441087233</v>
      </c>
      <c r="P264" s="122">
        <f>'Verdeling Gemeentefonds 2021'!AK264/'Verdeling Gemeentefonds 2021'!$BS264</f>
        <v>9.3486776401543181E-2</v>
      </c>
      <c r="Q264" s="125">
        <f>'Verdeling Gemeentefonds 2021'!AO264/'Verdeling Gemeentefonds 2021'!$BS264</f>
        <v>2.05484727915922E-2</v>
      </c>
      <c r="R264" s="121">
        <f>'Verdeling Gemeentefonds 2021'!AR264/'Verdeling Gemeentefonds 2021'!$BS264</f>
        <v>2.8332060389371184E-2</v>
      </c>
      <c r="S264" s="121">
        <f>'Verdeling Gemeentefonds 2021'!AU264/'Verdeling Gemeentefonds 2021'!$BS264</f>
        <v>6.7408231062157015E-2</v>
      </c>
      <c r="T264" s="121">
        <f>'Verdeling Gemeentefonds 2021'!AX264/'Verdeling Gemeentefonds 2021'!$BS264</f>
        <v>3.0933219676176699E-2</v>
      </c>
      <c r="U264" s="121">
        <f>'Verdeling Gemeentefonds 2021'!BA264/'Verdeling Gemeentefonds 2021'!$BS264</f>
        <v>1.6194377680402498E-2</v>
      </c>
      <c r="V264" s="119">
        <f>'Verdeling Gemeentefonds 2021'!BB264/'Verdeling Gemeentefonds 2021'!$BS264</f>
        <v>0.16341636159969958</v>
      </c>
      <c r="W264" s="112">
        <f>'Verdeling Gemeentefonds 2021'!BI264/'Verdeling Gemeentefonds 2021'!$BS264</f>
        <v>-1.1863742535124194E-4</v>
      </c>
      <c r="X264" s="120">
        <f>'Verdeling Gemeentefonds 2021'!BF264/'Verdeling Gemeentefonds 2021'!$BS264</f>
        <v>0</v>
      </c>
      <c r="Y264" s="112">
        <f>'Verdeling Gemeentefonds 2021'!BL264/'Verdeling Gemeentefonds 2021'!$BS264</f>
        <v>0</v>
      </c>
      <c r="Z264" s="120">
        <f>'Verdeling Gemeentefonds 2021'!BR264/'Verdeling Gemeentefonds 2021'!$BS264</f>
        <v>2.0868104608334748E-3</v>
      </c>
      <c r="AA264" s="129">
        <f t="shared" ref="AA264:AA306" si="4">I264+L264+O264+P264+V264+SUM(W264:Z264)</f>
        <v>0.99999997106857241</v>
      </c>
    </row>
    <row r="265" spans="1:27" x14ac:dyDescent="0.25">
      <c r="A265" s="128" t="s">
        <v>364</v>
      </c>
      <c r="B265" s="13" t="s">
        <v>65</v>
      </c>
      <c r="C265" s="112">
        <f>'Verdeling Gemeentefonds 2021'!D265/'Verdeling Gemeentefonds 2021'!$BS265</f>
        <v>0</v>
      </c>
      <c r="D265" s="115">
        <f>'Verdeling Gemeentefonds 2021'!E265/'Verdeling Gemeentefonds 2021'!$BS265</f>
        <v>0.40103015803627107</v>
      </c>
      <c r="E265" s="115">
        <f>'Verdeling Gemeentefonds 2021'!F265/'Verdeling Gemeentefonds 2021'!$BS265</f>
        <v>0</v>
      </c>
      <c r="F265" s="115">
        <f>'Verdeling Gemeentefonds 2021'!G265/'Verdeling Gemeentefonds 2021'!$BS265</f>
        <v>0</v>
      </c>
      <c r="G265" s="115">
        <f>'Verdeling Gemeentefonds 2021'!H265/'Verdeling Gemeentefonds 2021'!$BS265</f>
        <v>0</v>
      </c>
      <c r="H265" s="115">
        <f>'Verdeling Gemeentefonds 2021'!I265/'Verdeling Gemeentefonds 2021'!$BS265</f>
        <v>0</v>
      </c>
      <c r="I265" s="119">
        <f>'Verdeling Gemeentefonds 2021'!J265/'Verdeling Gemeentefonds 2021'!$BS265</f>
        <v>0.40103015803627107</v>
      </c>
      <c r="J265" s="113">
        <f>'Verdeling Gemeentefonds 2021'!N265/'Verdeling Gemeentefonds 2021'!$BS265</f>
        <v>4.2280313178916118E-2</v>
      </c>
      <c r="K265" s="115">
        <f>'Verdeling Gemeentefonds 2021'!S265/'Verdeling Gemeentefonds 2021'!$BS265</f>
        <v>6.1408561801999245E-2</v>
      </c>
      <c r="L265" s="119">
        <f>'Verdeling Gemeentefonds 2021'!T265/'Verdeling Gemeentefonds 2021'!$BS265</f>
        <v>0.10368887498091538</v>
      </c>
      <c r="M265" s="112">
        <f>'Verdeling Gemeentefonds 2021'!Z265/'Verdeling Gemeentefonds 2021'!$BS265</f>
        <v>0.17688664007632909</v>
      </c>
      <c r="N265" s="115">
        <f>'Verdeling Gemeentefonds 2021'!AE265/'Verdeling Gemeentefonds 2021'!$BS265</f>
        <v>7.2476084621980033E-2</v>
      </c>
      <c r="O265" s="117">
        <f>'Verdeling Gemeentefonds 2021'!AF265/'Verdeling Gemeentefonds 2021'!$BS265</f>
        <v>0.24936272469830914</v>
      </c>
      <c r="P265" s="122">
        <f>'Verdeling Gemeentefonds 2021'!AK265/'Verdeling Gemeentefonds 2021'!$BS265</f>
        <v>2.5613621207785302E-2</v>
      </c>
      <c r="Q265" s="125">
        <f>'Verdeling Gemeentefonds 2021'!AO265/'Verdeling Gemeentefonds 2021'!$BS265</f>
        <v>9.337281000900699E-3</v>
      </c>
      <c r="R265" s="121">
        <f>'Verdeling Gemeentefonds 2021'!AR265/'Verdeling Gemeentefonds 2021'!$BS265</f>
        <v>5.3060352511756052E-2</v>
      </c>
      <c r="S265" s="121">
        <f>'Verdeling Gemeentefonds 2021'!AU265/'Verdeling Gemeentefonds 2021'!$BS265</f>
        <v>5.079933579355158E-2</v>
      </c>
      <c r="T265" s="121">
        <f>'Verdeling Gemeentefonds 2021'!AX265/'Verdeling Gemeentefonds 2021'!$BS265</f>
        <v>7.9145184370979477E-2</v>
      </c>
      <c r="U265" s="121">
        <f>'Verdeling Gemeentefonds 2021'!BA265/'Verdeling Gemeentefonds 2021'!$BS265</f>
        <v>2.612039184563214E-2</v>
      </c>
      <c r="V265" s="119">
        <f>'Verdeling Gemeentefonds 2021'!BB265/'Verdeling Gemeentefonds 2021'!$BS265</f>
        <v>0.21846254552281993</v>
      </c>
      <c r="W265" s="112">
        <f>'Verdeling Gemeentefonds 2021'!BI265/'Verdeling Gemeentefonds 2021'!$BS265</f>
        <v>-2.4473150160502231E-4</v>
      </c>
      <c r="X265" s="120">
        <f>'Verdeling Gemeentefonds 2021'!BF265/'Verdeling Gemeentefonds 2021'!$BS265</f>
        <v>0</v>
      </c>
      <c r="Y265" s="112">
        <f>'Verdeling Gemeentefonds 2021'!BL265/'Verdeling Gemeentefonds 2021'!$BS265</f>
        <v>0</v>
      </c>
      <c r="Z265" s="120">
        <f>'Verdeling Gemeentefonds 2021'!BR265/'Verdeling Gemeentefonds 2021'!$BS265</f>
        <v>2.0868105284552732E-3</v>
      </c>
      <c r="AA265" s="129">
        <f t="shared" si="4"/>
        <v>1.000000003472951</v>
      </c>
    </row>
    <row r="266" spans="1:27" x14ac:dyDescent="0.25">
      <c r="A266" s="128" t="s">
        <v>497</v>
      </c>
      <c r="B266" s="13" t="s">
        <v>198</v>
      </c>
      <c r="C266" s="112">
        <f>'Verdeling Gemeentefonds 2021'!D266/'Verdeling Gemeentefonds 2021'!$BS266</f>
        <v>0</v>
      </c>
      <c r="D266" s="115">
        <f>'Verdeling Gemeentefonds 2021'!E266/'Verdeling Gemeentefonds 2021'!$BS266</f>
        <v>0</v>
      </c>
      <c r="E266" s="115">
        <f>'Verdeling Gemeentefonds 2021'!F266/'Verdeling Gemeentefonds 2021'!$BS266</f>
        <v>0</v>
      </c>
      <c r="F266" s="115">
        <f>'Verdeling Gemeentefonds 2021'!G266/'Verdeling Gemeentefonds 2021'!$BS266</f>
        <v>0</v>
      </c>
      <c r="G266" s="115">
        <f>'Verdeling Gemeentefonds 2021'!H266/'Verdeling Gemeentefonds 2021'!$BS266</f>
        <v>0</v>
      </c>
      <c r="H266" s="115">
        <f>'Verdeling Gemeentefonds 2021'!I266/'Verdeling Gemeentefonds 2021'!$BS266</f>
        <v>0</v>
      </c>
      <c r="I266" s="119">
        <f>'Verdeling Gemeentefonds 2021'!J266/'Verdeling Gemeentefonds 2021'!$BS266</f>
        <v>0</v>
      </c>
      <c r="J266" s="113">
        <f>'Verdeling Gemeentefonds 2021'!N266/'Verdeling Gemeentefonds 2021'!$BS266</f>
        <v>7.5251635444771189E-2</v>
      </c>
      <c r="K266" s="115">
        <f>'Verdeling Gemeentefonds 2021'!S266/'Verdeling Gemeentefonds 2021'!$BS266</f>
        <v>6.1145459396648623E-2</v>
      </c>
      <c r="L266" s="119">
        <f>'Verdeling Gemeentefonds 2021'!T266/'Verdeling Gemeentefonds 2021'!$BS266</f>
        <v>0.13639709484141982</v>
      </c>
      <c r="M266" s="112">
        <f>'Verdeling Gemeentefonds 2021'!Z266/'Verdeling Gemeentefonds 2021'!$BS266</f>
        <v>0.26169831929516052</v>
      </c>
      <c r="N266" s="115">
        <f>'Verdeling Gemeentefonds 2021'!AE266/'Verdeling Gemeentefonds 2021'!$BS266</f>
        <v>0.11206568632646358</v>
      </c>
      <c r="O266" s="117">
        <f>'Verdeling Gemeentefonds 2021'!AF266/'Verdeling Gemeentefonds 2021'!$BS266</f>
        <v>0.3737640056216241</v>
      </c>
      <c r="P266" s="122">
        <f>'Verdeling Gemeentefonds 2021'!AK266/'Verdeling Gemeentefonds 2021'!$BS266</f>
        <v>0.3320056183515685</v>
      </c>
      <c r="Q266" s="125">
        <f>'Verdeling Gemeentefonds 2021'!AO266/'Verdeling Gemeentefonds 2021'!$BS266</f>
        <v>1.3564523319191465E-2</v>
      </c>
      <c r="R266" s="121">
        <f>'Verdeling Gemeentefonds 2021'!AR266/'Verdeling Gemeentefonds 2021'!$BS266</f>
        <v>3.0810028941843825E-2</v>
      </c>
      <c r="S266" s="121">
        <f>'Verdeling Gemeentefonds 2021'!AU266/'Verdeling Gemeentefonds 2021'!$BS266</f>
        <v>3.6632991285401394E-2</v>
      </c>
      <c r="T266" s="121">
        <f>'Verdeling Gemeentefonds 2021'!AX266/'Verdeling Gemeentefonds 2021'!$BS266</f>
        <v>2.8047685521098067E-2</v>
      </c>
      <c r="U266" s="121">
        <f>'Verdeling Gemeentefonds 2021'!BA266/'Verdeling Gemeentefonds 2021'!$BS266</f>
        <v>4.6893780050376838E-2</v>
      </c>
      <c r="V266" s="119">
        <f>'Verdeling Gemeentefonds 2021'!BB266/'Verdeling Gemeentefonds 2021'!$BS266</f>
        <v>0.15594900911791157</v>
      </c>
      <c r="W266" s="112">
        <f>'Verdeling Gemeentefonds 2021'!BI266/'Verdeling Gemeentefonds 2021'!$BS266</f>
        <v>-2.0251514073043271E-4</v>
      </c>
      <c r="X266" s="120">
        <f>'Verdeling Gemeentefonds 2021'!BF266/'Verdeling Gemeentefonds 2021'!$BS266</f>
        <v>0</v>
      </c>
      <c r="Y266" s="112">
        <f>'Verdeling Gemeentefonds 2021'!BL266/'Verdeling Gemeentefonds 2021'!$BS266</f>
        <v>0</v>
      </c>
      <c r="Z266" s="120">
        <f>'Verdeling Gemeentefonds 2021'!BR266/'Verdeling Gemeentefonds 2021'!$BS266</f>
        <v>2.086810569959434E-3</v>
      </c>
      <c r="AA266" s="129">
        <f t="shared" si="4"/>
        <v>1.000000023361753</v>
      </c>
    </row>
    <row r="267" spans="1:27" x14ac:dyDescent="0.25">
      <c r="A267" s="128" t="s">
        <v>392</v>
      </c>
      <c r="B267" s="13" t="s">
        <v>93</v>
      </c>
      <c r="C267" s="112">
        <f>'Verdeling Gemeentefonds 2021'!D267/'Verdeling Gemeentefonds 2021'!$BS267</f>
        <v>0</v>
      </c>
      <c r="D267" s="115">
        <f>'Verdeling Gemeentefonds 2021'!E267/'Verdeling Gemeentefonds 2021'!$BS267</f>
        <v>0</v>
      </c>
      <c r="E267" s="115">
        <f>'Verdeling Gemeentefonds 2021'!F267/'Verdeling Gemeentefonds 2021'!$BS267</f>
        <v>0</v>
      </c>
      <c r="F267" s="115">
        <f>'Verdeling Gemeentefonds 2021'!G267/'Verdeling Gemeentefonds 2021'!$BS267</f>
        <v>0</v>
      </c>
      <c r="G267" s="115">
        <f>'Verdeling Gemeentefonds 2021'!H267/'Verdeling Gemeentefonds 2021'!$BS267</f>
        <v>0.22983376617482021</v>
      </c>
      <c r="H267" s="115">
        <f>'Verdeling Gemeentefonds 2021'!I267/'Verdeling Gemeentefonds 2021'!$BS267</f>
        <v>0</v>
      </c>
      <c r="I267" s="119">
        <f>'Verdeling Gemeentefonds 2021'!J267/'Verdeling Gemeentefonds 2021'!$BS267</f>
        <v>0.22983376617482021</v>
      </c>
      <c r="J267" s="113">
        <f>'Verdeling Gemeentefonds 2021'!N267/'Verdeling Gemeentefonds 2021'!$BS267</f>
        <v>6.9996075142782541E-2</v>
      </c>
      <c r="K267" s="115">
        <f>'Verdeling Gemeentefonds 2021'!S267/'Verdeling Gemeentefonds 2021'!$BS267</f>
        <v>4.7367286322767127E-2</v>
      </c>
      <c r="L267" s="119">
        <f>'Verdeling Gemeentefonds 2021'!T267/'Verdeling Gemeentefonds 2021'!$BS267</f>
        <v>0.11736336146554967</v>
      </c>
      <c r="M267" s="112">
        <f>'Verdeling Gemeentefonds 2021'!Z267/'Verdeling Gemeentefonds 2021'!$BS267</f>
        <v>0.26387788753579261</v>
      </c>
      <c r="N267" s="115">
        <f>'Verdeling Gemeentefonds 2021'!AE267/'Verdeling Gemeentefonds 2021'!$BS267</f>
        <v>0.12306003217569253</v>
      </c>
      <c r="O267" s="117">
        <f>'Verdeling Gemeentefonds 2021'!AF267/'Verdeling Gemeentefonds 2021'!$BS267</f>
        <v>0.38693791971148517</v>
      </c>
      <c r="P267" s="122">
        <f>'Verdeling Gemeentefonds 2021'!AK267/'Verdeling Gemeentefonds 2021'!$BS267</f>
        <v>9.8553873192214984E-3</v>
      </c>
      <c r="Q267" s="125">
        <f>'Verdeling Gemeentefonds 2021'!AO267/'Verdeling Gemeentefonds 2021'!$BS267</f>
        <v>1.34017273118021E-2</v>
      </c>
      <c r="R267" s="121">
        <f>'Verdeling Gemeentefonds 2021'!AR267/'Verdeling Gemeentefonds 2021'!$BS267</f>
        <v>6.2349265966487252E-2</v>
      </c>
      <c r="S267" s="121">
        <f>'Verdeling Gemeentefonds 2021'!AU267/'Verdeling Gemeentefonds 2021'!$BS267</f>
        <v>6.3567584842670652E-2</v>
      </c>
      <c r="T267" s="121">
        <f>'Verdeling Gemeentefonds 2021'!AX267/'Verdeling Gemeentefonds 2021'!$BS267</f>
        <v>6.7802947849444795E-2</v>
      </c>
      <c r="U267" s="121">
        <f>'Verdeling Gemeentefonds 2021'!BA267/'Verdeling Gemeentefonds 2021'!$BS267</f>
        <v>4.6983209710069869E-2</v>
      </c>
      <c r="V267" s="119">
        <f>'Verdeling Gemeentefonds 2021'!BB267/'Verdeling Gemeentefonds 2021'!$BS267</f>
        <v>0.2541047356804747</v>
      </c>
      <c r="W267" s="112">
        <f>'Verdeling Gemeentefonds 2021'!BI267/'Verdeling Gemeentefonds 2021'!$BS267</f>
        <v>-1.8195195599472728E-4</v>
      </c>
      <c r="X267" s="120">
        <f>'Verdeling Gemeentefonds 2021'!BF267/'Verdeling Gemeentefonds 2021'!$BS267</f>
        <v>0</v>
      </c>
      <c r="Y267" s="112">
        <f>'Verdeling Gemeentefonds 2021'!BL267/'Verdeling Gemeentefonds 2021'!$BS267</f>
        <v>0</v>
      </c>
      <c r="Z267" s="120">
        <f>'Verdeling Gemeentefonds 2021'!BR267/'Verdeling Gemeentefonds 2021'!$BS267</f>
        <v>2.08681058167788E-3</v>
      </c>
      <c r="AA267" s="129">
        <f t="shared" si="4"/>
        <v>1.0000000289772344</v>
      </c>
    </row>
    <row r="268" spans="1:27" x14ac:dyDescent="0.25">
      <c r="A268" s="128" t="s">
        <v>456</v>
      </c>
      <c r="B268" s="13" t="s">
        <v>157</v>
      </c>
      <c r="C268" s="112">
        <f>'Verdeling Gemeentefonds 2021'!D268/'Verdeling Gemeentefonds 2021'!$BS268</f>
        <v>0</v>
      </c>
      <c r="D268" s="115">
        <f>'Verdeling Gemeentefonds 2021'!E268/'Verdeling Gemeentefonds 2021'!$BS268</f>
        <v>0</v>
      </c>
      <c r="E268" s="115">
        <f>'Verdeling Gemeentefonds 2021'!F268/'Verdeling Gemeentefonds 2021'!$BS268</f>
        <v>0</v>
      </c>
      <c r="F268" s="115">
        <f>'Verdeling Gemeentefonds 2021'!G268/'Verdeling Gemeentefonds 2021'!$BS268</f>
        <v>0</v>
      </c>
      <c r="G268" s="115">
        <f>'Verdeling Gemeentefonds 2021'!H268/'Verdeling Gemeentefonds 2021'!$BS268</f>
        <v>0</v>
      </c>
      <c r="H268" s="115">
        <f>'Verdeling Gemeentefonds 2021'!I268/'Verdeling Gemeentefonds 2021'!$BS268</f>
        <v>0</v>
      </c>
      <c r="I268" s="119">
        <f>'Verdeling Gemeentefonds 2021'!J268/'Verdeling Gemeentefonds 2021'!$BS268</f>
        <v>0</v>
      </c>
      <c r="J268" s="113">
        <f>'Verdeling Gemeentefonds 2021'!N268/'Verdeling Gemeentefonds 2021'!$BS268</f>
        <v>2.5460687556534443E-2</v>
      </c>
      <c r="K268" s="115">
        <f>'Verdeling Gemeentefonds 2021'!S268/'Verdeling Gemeentefonds 2021'!$BS268</f>
        <v>1.6722577559290131E-3</v>
      </c>
      <c r="L268" s="119">
        <f>'Verdeling Gemeentefonds 2021'!T268/'Verdeling Gemeentefonds 2021'!$BS268</f>
        <v>2.7132945312463453E-2</v>
      </c>
      <c r="M268" s="112">
        <f>'Verdeling Gemeentefonds 2021'!Z268/'Verdeling Gemeentefonds 2021'!$BS268</f>
        <v>0.29827841398121074</v>
      </c>
      <c r="N268" s="115">
        <f>'Verdeling Gemeentefonds 2021'!AE268/'Verdeling Gemeentefonds 2021'!$BS268</f>
        <v>0.17326642722969568</v>
      </c>
      <c r="O268" s="117">
        <f>'Verdeling Gemeentefonds 2021'!AF268/'Verdeling Gemeentefonds 2021'!$BS268</f>
        <v>0.4715448412109064</v>
      </c>
      <c r="P268" s="122">
        <f>'Verdeling Gemeentefonds 2021'!AK268/'Verdeling Gemeentefonds 2021'!$BS268</f>
        <v>0.42122163241671706</v>
      </c>
      <c r="Q268" s="125">
        <f>'Verdeling Gemeentefonds 2021'!AO268/'Verdeling Gemeentefonds 2021'!$BS268</f>
        <v>1.4233525467360415E-2</v>
      </c>
      <c r="R268" s="121">
        <f>'Verdeling Gemeentefonds 2021'!AR268/'Verdeling Gemeentefonds 2021'!$BS268</f>
        <v>2.729240586452748E-2</v>
      </c>
      <c r="S268" s="121">
        <f>'Verdeling Gemeentefonds 2021'!AU268/'Verdeling Gemeentefonds 2021'!$BS268</f>
        <v>2.4170124656738474E-2</v>
      </c>
      <c r="T268" s="121">
        <f>'Verdeling Gemeentefonds 2021'!AX268/'Verdeling Gemeentefonds 2021'!$BS268</f>
        <v>1.2531838115128136E-2</v>
      </c>
      <c r="U268" s="121">
        <f>'Verdeling Gemeentefonds 2021'!BA268/'Verdeling Gemeentefonds 2021'!$BS268</f>
        <v>0</v>
      </c>
      <c r="V268" s="119">
        <f>'Verdeling Gemeentefonds 2021'!BB268/'Verdeling Gemeentefonds 2021'!$BS268</f>
        <v>7.8227894103754511E-2</v>
      </c>
      <c r="W268" s="112">
        <f>'Verdeling Gemeentefonds 2021'!BI268/'Verdeling Gemeentefonds 2021'!$BS268</f>
        <v>-2.1421412807925687E-4</v>
      </c>
      <c r="X268" s="120">
        <f>'Verdeling Gemeentefonds 2021'!BF268/'Verdeling Gemeentefonds 2021'!$BS268</f>
        <v>0</v>
      </c>
      <c r="Y268" s="112">
        <f>'Verdeling Gemeentefonds 2021'!BL268/'Verdeling Gemeentefonds 2021'!$BS268</f>
        <v>0</v>
      </c>
      <c r="Z268" s="120">
        <f>'Verdeling Gemeentefonds 2021'!BR268/'Verdeling Gemeentefonds 2021'!$BS268</f>
        <v>2.0868103318247926E-3</v>
      </c>
      <c r="AA268" s="129">
        <f t="shared" si="4"/>
        <v>0.99999990924758697</v>
      </c>
    </row>
    <row r="269" spans="1:27" x14ac:dyDescent="0.25">
      <c r="A269" s="128" t="s">
        <v>593</v>
      </c>
      <c r="B269" s="13" t="s">
        <v>296</v>
      </c>
      <c r="C269" s="112">
        <f>'Verdeling Gemeentefonds 2021'!D269/'Verdeling Gemeentefonds 2021'!$BS269</f>
        <v>0</v>
      </c>
      <c r="D269" s="115">
        <f>'Verdeling Gemeentefonds 2021'!E269/'Verdeling Gemeentefonds 2021'!$BS269</f>
        <v>0</v>
      </c>
      <c r="E269" s="115">
        <f>'Verdeling Gemeentefonds 2021'!F269/'Verdeling Gemeentefonds 2021'!$BS269</f>
        <v>0</v>
      </c>
      <c r="F269" s="115">
        <f>'Verdeling Gemeentefonds 2021'!G269/'Verdeling Gemeentefonds 2021'!$BS269</f>
        <v>0</v>
      </c>
      <c r="G269" s="115">
        <f>'Verdeling Gemeentefonds 2021'!H269/'Verdeling Gemeentefonds 2021'!$BS269</f>
        <v>0</v>
      </c>
      <c r="H269" s="115">
        <f>'Verdeling Gemeentefonds 2021'!I269/'Verdeling Gemeentefonds 2021'!$BS269</f>
        <v>0</v>
      </c>
      <c r="I269" s="119">
        <f>'Verdeling Gemeentefonds 2021'!J269/'Verdeling Gemeentefonds 2021'!$BS269</f>
        <v>0</v>
      </c>
      <c r="J269" s="113">
        <f>'Verdeling Gemeentefonds 2021'!N269/'Verdeling Gemeentefonds 2021'!$BS269</f>
        <v>2.4384422013701633E-2</v>
      </c>
      <c r="K269" s="115">
        <f>'Verdeling Gemeentefonds 2021'!S269/'Verdeling Gemeentefonds 2021'!$BS269</f>
        <v>3.7000920168159555E-2</v>
      </c>
      <c r="L269" s="119">
        <f>'Verdeling Gemeentefonds 2021'!T269/'Verdeling Gemeentefonds 2021'!$BS269</f>
        <v>6.1385342181861188E-2</v>
      </c>
      <c r="M269" s="112">
        <f>'Verdeling Gemeentefonds 2021'!Z269/'Verdeling Gemeentefonds 2021'!$BS269</f>
        <v>0.26380130831835752</v>
      </c>
      <c r="N269" s="115">
        <f>'Verdeling Gemeentefonds 2021'!AE269/'Verdeling Gemeentefonds 2021'!$BS269</f>
        <v>0.1353868938894385</v>
      </c>
      <c r="O269" s="117">
        <f>'Verdeling Gemeentefonds 2021'!AF269/'Verdeling Gemeentefonds 2021'!$BS269</f>
        <v>0.39918820220779605</v>
      </c>
      <c r="P269" s="122">
        <f>'Verdeling Gemeentefonds 2021'!AK269/'Verdeling Gemeentefonds 2021'!$BS269</f>
        <v>0.45842637656960711</v>
      </c>
      <c r="Q269" s="125">
        <f>'Verdeling Gemeentefonds 2021'!AO269/'Verdeling Gemeentefonds 2021'!$BS269</f>
        <v>7.2622840440727697E-3</v>
      </c>
      <c r="R269" s="121">
        <f>'Verdeling Gemeentefonds 2021'!AR269/'Verdeling Gemeentefonds 2021'!$BS269</f>
        <v>8.8805980576961117E-3</v>
      </c>
      <c r="S269" s="121">
        <f>'Verdeling Gemeentefonds 2021'!AU269/'Verdeling Gemeentefonds 2021'!$BS269</f>
        <v>3.2397653977333379E-2</v>
      </c>
      <c r="T269" s="121">
        <f>'Verdeling Gemeentefonds 2021'!AX269/'Verdeling Gemeentefonds 2021'!$BS269</f>
        <v>1.7903224605331992E-2</v>
      </c>
      <c r="U269" s="121">
        <f>'Verdeling Gemeentefonds 2021'!BA269/'Verdeling Gemeentefonds 2021'!$BS269</f>
        <v>1.2690195929778937E-2</v>
      </c>
      <c r="V269" s="119">
        <f>'Verdeling Gemeentefonds 2021'!BB269/'Verdeling Gemeentefonds 2021'!$BS269</f>
        <v>7.9133956614213186E-2</v>
      </c>
      <c r="W269" s="112">
        <f>'Verdeling Gemeentefonds 2021'!BI269/'Verdeling Gemeentefonds 2021'!$BS269</f>
        <v>-2.2085052622963666E-4</v>
      </c>
      <c r="X269" s="120">
        <f>'Verdeling Gemeentefonds 2021'!BF269/'Verdeling Gemeentefonds 2021'!$BS269</f>
        <v>0</v>
      </c>
      <c r="Y269" s="112">
        <f>'Verdeling Gemeentefonds 2021'!BL269/'Verdeling Gemeentefonds 2021'!$BS269</f>
        <v>0</v>
      </c>
      <c r="Z269" s="120">
        <f>'Verdeling Gemeentefonds 2021'!BR269/'Verdeling Gemeentefonds 2021'!$BS269</f>
        <v>2.0868101815351946E-3</v>
      </c>
      <c r="AA269" s="129">
        <f t="shared" si="4"/>
        <v>0.99999983722878305</v>
      </c>
    </row>
    <row r="270" spans="1:27" x14ac:dyDescent="0.25">
      <c r="A270" s="128" t="s">
        <v>365</v>
      </c>
      <c r="B270" s="13" t="s">
        <v>66</v>
      </c>
      <c r="C270" s="112">
        <f>'Verdeling Gemeentefonds 2021'!D270/'Verdeling Gemeentefonds 2021'!$BS270</f>
        <v>0</v>
      </c>
      <c r="D270" s="115">
        <f>'Verdeling Gemeentefonds 2021'!E270/'Verdeling Gemeentefonds 2021'!$BS270</f>
        <v>0</v>
      </c>
      <c r="E270" s="115">
        <f>'Verdeling Gemeentefonds 2021'!F270/'Verdeling Gemeentefonds 2021'!$BS270</f>
        <v>0</v>
      </c>
      <c r="F270" s="115">
        <f>'Verdeling Gemeentefonds 2021'!G270/'Verdeling Gemeentefonds 2021'!$BS270</f>
        <v>0</v>
      </c>
      <c r="G270" s="115">
        <f>'Verdeling Gemeentefonds 2021'!H270/'Verdeling Gemeentefonds 2021'!$BS270</f>
        <v>0</v>
      </c>
      <c r="H270" s="115">
        <f>'Verdeling Gemeentefonds 2021'!I270/'Verdeling Gemeentefonds 2021'!$BS270</f>
        <v>0</v>
      </c>
      <c r="I270" s="119">
        <f>'Verdeling Gemeentefonds 2021'!J270/'Verdeling Gemeentefonds 2021'!$BS270</f>
        <v>0</v>
      </c>
      <c r="J270" s="113">
        <f>'Verdeling Gemeentefonds 2021'!N270/'Verdeling Gemeentefonds 2021'!$BS270</f>
        <v>2.898209821433697E-2</v>
      </c>
      <c r="K270" s="115">
        <f>'Verdeling Gemeentefonds 2021'!S270/'Verdeling Gemeentefonds 2021'!$BS270</f>
        <v>0.12212219130110225</v>
      </c>
      <c r="L270" s="119">
        <f>'Verdeling Gemeentefonds 2021'!T270/'Verdeling Gemeentefonds 2021'!$BS270</f>
        <v>0.15110428951543922</v>
      </c>
      <c r="M270" s="112">
        <f>'Verdeling Gemeentefonds 2021'!Z270/'Verdeling Gemeentefonds 2021'!$BS270</f>
        <v>0.27647606787423984</v>
      </c>
      <c r="N270" s="115">
        <f>'Verdeling Gemeentefonds 2021'!AE270/'Verdeling Gemeentefonds 2021'!$BS270</f>
        <v>0.23728166618342625</v>
      </c>
      <c r="O270" s="117">
        <f>'Verdeling Gemeentefonds 2021'!AF270/'Verdeling Gemeentefonds 2021'!$BS270</f>
        <v>0.51375773405766612</v>
      </c>
      <c r="P270" s="122">
        <f>'Verdeling Gemeentefonds 2021'!AK270/'Verdeling Gemeentefonds 2021'!$BS270</f>
        <v>0.1761716523421844</v>
      </c>
      <c r="Q270" s="125">
        <f>'Verdeling Gemeentefonds 2021'!AO270/'Verdeling Gemeentefonds 2021'!$BS270</f>
        <v>1.3416914889480769E-2</v>
      </c>
      <c r="R270" s="121">
        <f>'Verdeling Gemeentefonds 2021'!AR270/'Verdeling Gemeentefonds 2021'!$BS270</f>
        <v>1.4026929784260702E-2</v>
      </c>
      <c r="S270" s="121">
        <f>'Verdeling Gemeentefonds 2021'!AU270/'Verdeling Gemeentefonds 2021'!$BS270</f>
        <v>6.6820492435227835E-2</v>
      </c>
      <c r="T270" s="121">
        <f>'Verdeling Gemeentefonds 2021'!AX270/'Verdeling Gemeentefonds 2021'!$BS270</f>
        <v>2.7948525906217759E-2</v>
      </c>
      <c r="U270" s="121">
        <f>'Verdeling Gemeentefonds 2021'!BA270/'Verdeling Gemeentefonds 2021'!$BS270</f>
        <v>3.4876908718573123E-2</v>
      </c>
      <c r="V270" s="119">
        <f>'Verdeling Gemeentefonds 2021'!BB270/'Verdeling Gemeentefonds 2021'!$BS270</f>
        <v>0.15708977173376018</v>
      </c>
      <c r="W270" s="112">
        <f>'Verdeling Gemeentefonds 2021'!BI270/'Verdeling Gemeentefonds 2021'!$BS270</f>
        <v>-2.1029360904347555E-4</v>
      </c>
      <c r="X270" s="120">
        <f>'Verdeling Gemeentefonds 2021'!BF270/'Verdeling Gemeentefonds 2021'!$BS270</f>
        <v>0</v>
      </c>
      <c r="Y270" s="112">
        <f>'Verdeling Gemeentefonds 2021'!BL270/'Verdeling Gemeentefonds 2021'!$BS270</f>
        <v>0</v>
      </c>
      <c r="Z270" s="120">
        <f>'Verdeling Gemeentefonds 2021'!BR270/'Verdeling Gemeentefonds 2021'!$BS270</f>
        <v>2.0868104470992007E-3</v>
      </c>
      <c r="AA270" s="129">
        <f t="shared" si="4"/>
        <v>0.99999996448710549</v>
      </c>
    </row>
    <row r="271" spans="1:27" x14ac:dyDescent="0.25">
      <c r="A271" s="128" t="s">
        <v>366</v>
      </c>
      <c r="B271" s="13" t="s">
        <v>67</v>
      </c>
      <c r="C271" s="112">
        <f>'Verdeling Gemeentefonds 2021'!D271/'Verdeling Gemeentefonds 2021'!$BS271</f>
        <v>0</v>
      </c>
      <c r="D271" s="115">
        <f>'Verdeling Gemeentefonds 2021'!E271/'Verdeling Gemeentefonds 2021'!$BS271</f>
        <v>0</v>
      </c>
      <c r="E271" s="115">
        <f>'Verdeling Gemeentefonds 2021'!F271/'Verdeling Gemeentefonds 2021'!$BS271</f>
        <v>0</v>
      </c>
      <c r="F271" s="115">
        <f>'Verdeling Gemeentefonds 2021'!G271/'Verdeling Gemeentefonds 2021'!$BS271</f>
        <v>0</v>
      </c>
      <c r="G271" s="115">
        <f>'Verdeling Gemeentefonds 2021'!H271/'Verdeling Gemeentefonds 2021'!$BS271</f>
        <v>0</v>
      </c>
      <c r="H271" s="115">
        <f>'Verdeling Gemeentefonds 2021'!I271/'Verdeling Gemeentefonds 2021'!$BS271</f>
        <v>0</v>
      </c>
      <c r="I271" s="119">
        <f>'Verdeling Gemeentefonds 2021'!J271/'Verdeling Gemeentefonds 2021'!$BS271</f>
        <v>0</v>
      </c>
      <c r="J271" s="113">
        <f>'Verdeling Gemeentefonds 2021'!N271/'Verdeling Gemeentefonds 2021'!$BS271</f>
        <v>3.7771437268678716E-2</v>
      </c>
      <c r="K271" s="115">
        <f>'Verdeling Gemeentefonds 2021'!S271/'Verdeling Gemeentefonds 2021'!$BS271</f>
        <v>5.677888013242571E-3</v>
      </c>
      <c r="L271" s="119">
        <f>'Verdeling Gemeentefonds 2021'!T271/'Verdeling Gemeentefonds 2021'!$BS271</f>
        <v>4.3449325281921289E-2</v>
      </c>
      <c r="M271" s="112">
        <f>'Verdeling Gemeentefonds 2021'!Z271/'Verdeling Gemeentefonds 2021'!$BS271</f>
        <v>0.40870809760220089</v>
      </c>
      <c r="N271" s="115">
        <f>'Verdeling Gemeentefonds 2021'!AE271/'Verdeling Gemeentefonds 2021'!$BS271</f>
        <v>0.28259215322136871</v>
      </c>
      <c r="O271" s="117">
        <f>'Verdeling Gemeentefonds 2021'!AF271/'Verdeling Gemeentefonds 2021'!$BS271</f>
        <v>0.69130025082356961</v>
      </c>
      <c r="P271" s="122">
        <f>'Verdeling Gemeentefonds 2021'!AK271/'Verdeling Gemeentefonds 2021'!$BS271</f>
        <v>5.5915888530365616E-2</v>
      </c>
      <c r="Q271" s="125">
        <f>'Verdeling Gemeentefonds 2021'!AO271/'Verdeling Gemeentefonds 2021'!$BS271</f>
        <v>1.5946720649131239E-2</v>
      </c>
      <c r="R271" s="121">
        <f>'Verdeling Gemeentefonds 2021'!AR271/'Verdeling Gemeentefonds 2021'!$BS271</f>
        <v>4.8970402082051993E-2</v>
      </c>
      <c r="S271" s="121">
        <f>'Verdeling Gemeentefonds 2021'!AU271/'Verdeling Gemeentefonds 2021'!$BS271</f>
        <v>9.1224115326662636E-2</v>
      </c>
      <c r="T271" s="121">
        <f>'Verdeling Gemeentefonds 2021'!AX271/'Verdeling Gemeentefonds 2021'!$BS271</f>
        <v>4.053822024745387E-2</v>
      </c>
      <c r="U271" s="121">
        <f>'Verdeling Gemeentefonds 2021'!BA271/'Verdeling Gemeentefonds 2021'!$BS271</f>
        <v>1.0729916943512585E-2</v>
      </c>
      <c r="V271" s="119">
        <f>'Verdeling Gemeentefonds 2021'!BB271/'Verdeling Gemeentefonds 2021'!$BS271</f>
        <v>0.20740937524881231</v>
      </c>
      <c r="W271" s="112">
        <f>'Verdeling Gemeentefonds 2021'!BI271/'Verdeling Gemeentefonds 2021'!$BS271</f>
        <v>-1.6144460623669657E-4</v>
      </c>
      <c r="X271" s="120">
        <f>'Verdeling Gemeentefonds 2021'!BF271/'Verdeling Gemeentefonds 2021'!$BS271</f>
        <v>0</v>
      </c>
      <c r="Y271" s="112">
        <f>'Verdeling Gemeentefonds 2021'!BL271/'Verdeling Gemeentefonds 2021'!$BS271</f>
        <v>0</v>
      </c>
      <c r="Z271" s="120">
        <f>'Verdeling Gemeentefonds 2021'!BR271/'Verdeling Gemeentefonds 2021'!$BS271</f>
        <v>2.0868109515708223E-3</v>
      </c>
      <c r="AA271" s="129">
        <f t="shared" si="4"/>
        <v>1.0000002062300029</v>
      </c>
    </row>
    <row r="272" spans="1:27" x14ac:dyDescent="0.25">
      <c r="A272" s="128" t="s">
        <v>514</v>
      </c>
      <c r="B272" s="13" t="s">
        <v>215</v>
      </c>
      <c r="C272" s="112">
        <f>'Verdeling Gemeentefonds 2021'!D272/'Verdeling Gemeentefonds 2021'!$BS272</f>
        <v>0</v>
      </c>
      <c r="D272" s="115">
        <f>'Verdeling Gemeentefonds 2021'!E272/'Verdeling Gemeentefonds 2021'!$BS272</f>
        <v>0</v>
      </c>
      <c r="E272" s="115">
        <f>'Verdeling Gemeentefonds 2021'!F272/'Verdeling Gemeentefonds 2021'!$BS272</f>
        <v>0</v>
      </c>
      <c r="F272" s="115">
        <f>'Verdeling Gemeentefonds 2021'!G272/'Verdeling Gemeentefonds 2021'!$BS272</f>
        <v>0</v>
      </c>
      <c r="G272" s="115">
        <f>'Verdeling Gemeentefonds 2021'!H272/'Verdeling Gemeentefonds 2021'!$BS272</f>
        <v>0</v>
      </c>
      <c r="H272" s="115">
        <f>'Verdeling Gemeentefonds 2021'!I272/'Verdeling Gemeentefonds 2021'!$BS272</f>
        <v>0</v>
      </c>
      <c r="I272" s="119">
        <f>'Verdeling Gemeentefonds 2021'!J272/'Verdeling Gemeentefonds 2021'!$BS272</f>
        <v>0</v>
      </c>
      <c r="J272" s="113">
        <f>'Verdeling Gemeentefonds 2021'!N272/'Verdeling Gemeentefonds 2021'!$BS272</f>
        <v>5.8397261493542615E-2</v>
      </c>
      <c r="K272" s="115">
        <f>'Verdeling Gemeentefonds 2021'!S272/'Verdeling Gemeentefonds 2021'!$BS272</f>
        <v>1.1872508210490074E-2</v>
      </c>
      <c r="L272" s="119">
        <f>'Verdeling Gemeentefonds 2021'!T272/'Verdeling Gemeentefonds 2021'!$BS272</f>
        <v>7.0269769704032689E-2</v>
      </c>
      <c r="M272" s="112">
        <f>'Verdeling Gemeentefonds 2021'!Z272/'Verdeling Gemeentefonds 2021'!$BS272</f>
        <v>0.30125730318068761</v>
      </c>
      <c r="N272" s="115">
        <f>'Verdeling Gemeentefonds 2021'!AE272/'Verdeling Gemeentefonds 2021'!$BS272</f>
        <v>0.25087566403229261</v>
      </c>
      <c r="O272" s="117">
        <f>'Verdeling Gemeentefonds 2021'!AF272/'Verdeling Gemeentefonds 2021'!$BS272</f>
        <v>0.55213296721298022</v>
      </c>
      <c r="P272" s="122">
        <f>'Verdeling Gemeentefonds 2021'!AK272/'Verdeling Gemeentefonds 2021'!$BS272</f>
        <v>0.18187165540222666</v>
      </c>
      <c r="Q272" s="125">
        <f>'Verdeling Gemeentefonds 2021'!AO272/'Verdeling Gemeentefonds 2021'!$BS272</f>
        <v>1.7557346256323492E-2</v>
      </c>
      <c r="R272" s="121">
        <f>'Verdeling Gemeentefonds 2021'!AR272/'Verdeling Gemeentefonds 2021'!$BS272</f>
        <v>2.6956962016001937E-2</v>
      </c>
      <c r="S272" s="121">
        <f>'Verdeling Gemeentefonds 2021'!AU272/'Verdeling Gemeentefonds 2021'!$BS272</f>
        <v>6.5799368148850693E-2</v>
      </c>
      <c r="T272" s="121">
        <f>'Verdeling Gemeentefonds 2021'!AX272/'Verdeling Gemeentefonds 2021'!$BS272</f>
        <v>5.6941848610109209E-2</v>
      </c>
      <c r="U272" s="121">
        <f>'Verdeling Gemeentefonds 2021'!BA272/'Verdeling Gemeentefonds 2021'!$BS272</f>
        <v>2.6536658781054257E-2</v>
      </c>
      <c r="V272" s="119">
        <f>'Verdeling Gemeentefonds 2021'!BB272/'Verdeling Gemeentefonds 2021'!$BS272</f>
        <v>0.19379218381233956</v>
      </c>
      <c r="W272" s="112">
        <f>'Verdeling Gemeentefonds 2021'!BI272/'Verdeling Gemeentefonds 2021'!$BS272</f>
        <v>-1.5330508730986925E-4</v>
      </c>
      <c r="X272" s="120">
        <f>'Verdeling Gemeentefonds 2021'!BF272/'Verdeling Gemeentefonds 2021'!$BS272</f>
        <v>0</v>
      </c>
      <c r="Y272" s="112">
        <f>'Verdeling Gemeentefonds 2021'!BL272/'Verdeling Gemeentefonds 2021'!$BS272</f>
        <v>0</v>
      </c>
      <c r="Z272" s="120">
        <f>'Verdeling Gemeentefonds 2021'!BR272/'Verdeling Gemeentefonds 2021'!$BS272</f>
        <v>2.0868106917755203E-3</v>
      </c>
      <c r="AA272" s="129">
        <f t="shared" si="4"/>
        <v>1.0000000817360446</v>
      </c>
    </row>
    <row r="273" spans="1:27" x14ac:dyDescent="0.25">
      <c r="A273" s="128" t="s">
        <v>536</v>
      </c>
      <c r="B273" s="13" t="s">
        <v>239</v>
      </c>
      <c r="C273" s="112">
        <f>'Verdeling Gemeentefonds 2021'!D273/'Verdeling Gemeentefonds 2021'!$BS273</f>
        <v>0</v>
      </c>
      <c r="D273" s="115">
        <f>'Verdeling Gemeentefonds 2021'!E273/'Verdeling Gemeentefonds 2021'!$BS273</f>
        <v>0</v>
      </c>
      <c r="E273" s="115">
        <f>'Verdeling Gemeentefonds 2021'!F273/'Verdeling Gemeentefonds 2021'!$BS273</f>
        <v>0</v>
      </c>
      <c r="F273" s="115">
        <f>'Verdeling Gemeentefonds 2021'!G273/'Verdeling Gemeentefonds 2021'!$BS273</f>
        <v>0</v>
      </c>
      <c r="G273" s="115">
        <f>'Verdeling Gemeentefonds 2021'!H273/'Verdeling Gemeentefonds 2021'!$BS273</f>
        <v>0</v>
      </c>
      <c r="H273" s="115">
        <f>'Verdeling Gemeentefonds 2021'!I273/'Verdeling Gemeentefonds 2021'!$BS273</f>
        <v>0</v>
      </c>
      <c r="I273" s="119">
        <f>'Verdeling Gemeentefonds 2021'!J273/'Verdeling Gemeentefonds 2021'!$BS273</f>
        <v>0</v>
      </c>
      <c r="J273" s="113">
        <f>'Verdeling Gemeentefonds 2021'!N273/'Verdeling Gemeentefonds 2021'!$BS273</f>
        <v>3.0255246405759433E-2</v>
      </c>
      <c r="K273" s="115">
        <f>'Verdeling Gemeentefonds 2021'!S273/'Verdeling Gemeentefonds 2021'!$BS273</f>
        <v>1.1020650457148944E-2</v>
      </c>
      <c r="L273" s="119">
        <f>'Verdeling Gemeentefonds 2021'!T273/'Verdeling Gemeentefonds 2021'!$BS273</f>
        <v>4.1275896862908376E-2</v>
      </c>
      <c r="M273" s="112">
        <f>'Verdeling Gemeentefonds 2021'!Z273/'Verdeling Gemeentefonds 2021'!$BS273</f>
        <v>0.29211731173912858</v>
      </c>
      <c r="N273" s="115">
        <f>'Verdeling Gemeentefonds 2021'!AE273/'Verdeling Gemeentefonds 2021'!$BS273</f>
        <v>0.27984937806758431</v>
      </c>
      <c r="O273" s="117">
        <f>'Verdeling Gemeentefonds 2021'!AF273/'Verdeling Gemeentefonds 2021'!$BS273</f>
        <v>0.57196668980671295</v>
      </c>
      <c r="P273" s="122">
        <f>'Verdeling Gemeentefonds 2021'!AK273/'Verdeling Gemeentefonds 2021'!$BS273</f>
        <v>0.25143592343693599</v>
      </c>
      <c r="Q273" s="125">
        <f>'Verdeling Gemeentefonds 2021'!AO273/'Verdeling Gemeentefonds 2021'!$BS273</f>
        <v>1.3152655226385547E-2</v>
      </c>
      <c r="R273" s="121">
        <f>'Verdeling Gemeentefonds 2021'!AR273/'Verdeling Gemeentefonds 2021'!$BS273</f>
        <v>3.4757629372518979E-2</v>
      </c>
      <c r="S273" s="121">
        <f>'Verdeling Gemeentefonds 2021'!AU273/'Verdeling Gemeentefonds 2021'!$BS273</f>
        <v>4.4188107005258839E-2</v>
      </c>
      <c r="T273" s="121">
        <f>'Verdeling Gemeentefonds 2021'!AX273/'Verdeling Gemeentefonds 2021'!$BS273</f>
        <v>3.1850518981341495E-2</v>
      </c>
      <c r="U273" s="121">
        <f>'Verdeling Gemeentefonds 2021'!BA273/'Verdeling Gemeentefonds 2021'!$BS273</f>
        <v>9.4820637513286718E-3</v>
      </c>
      <c r="V273" s="119">
        <f>'Verdeling Gemeentefonds 2021'!BB273/'Verdeling Gemeentefonds 2021'!$BS273</f>
        <v>0.13343097433683351</v>
      </c>
      <c r="W273" s="112">
        <f>'Verdeling Gemeentefonds 2021'!BI273/'Verdeling Gemeentefonds 2021'!$BS273</f>
        <v>-1.9644773122104418E-4</v>
      </c>
      <c r="X273" s="120">
        <f>'Verdeling Gemeentefonds 2021'!BF273/'Verdeling Gemeentefonds 2021'!$BS273</f>
        <v>0</v>
      </c>
      <c r="Y273" s="112">
        <f>'Verdeling Gemeentefonds 2021'!BL273/'Verdeling Gemeentefonds 2021'!$BS273</f>
        <v>0</v>
      </c>
      <c r="Z273" s="120">
        <f>'Verdeling Gemeentefonds 2021'!BR273/'Verdeling Gemeentefonds 2021'!$BS273</f>
        <v>2.0868102017462318E-3</v>
      </c>
      <c r="AA273" s="129">
        <f t="shared" si="4"/>
        <v>0.99999984691391597</v>
      </c>
    </row>
    <row r="274" spans="1:27" x14ac:dyDescent="0.25">
      <c r="A274" s="128" t="s">
        <v>465</v>
      </c>
      <c r="B274" s="13" t="s">
        <v>166</v>
      </c>
      <c r="C274" s="112">
        <f>'Verdeling Gemeentefonds 2021'!D274/'Verdeling Gemeentefonds 2021'!$BS274</f>
        <v>0</v>
      </c>
      <c r="D274" s="115">
        <f>'Verdeling Gemeentefonds 2021'!E274/'Verdeling Gemeentefonds 2021'!$BS274</f>
        <v>0</v>
      </c>
      <c r="E274" s="115">
        <f>'Verdeling Gemeentefonds 2021'!F274/'Verdeling Gemeentefonds 2021'!$BS274</f>
        <v>0</v>
      </c>
      <c r="F274" s="115">
        <f>'Verdeling Gemeentefonds 2021'!G274/'Verdeling Gemeentefonds 2021'!$BS274</f>
        <v>0</v>
      </c>
      <c r="G274" s="115">
        <f>'Verdeling Gemeentefonds 2021'!H274/'Verdeling Gemeentefonds 2021'!$BS274</f>
        <v>0.2573517362493869</v>
      </c>
      <c r="H274" s="115">
        <f>'Verdeling Gemeentefonds 2021'!I274/'Verdeling Gemeentefonds 2021'!$BS274</f>
        <v>0</v>
      </c>
      <c r="I274" s="119">
        <f>'Verdeling Gemeentefonds 2021'!J274/'Verdeling Gemeentefonds 2021'!$BS274</f>
        <v>0.2573517362493869</v>
      </c>
      <c r="J274" s="113">
        <f>'Verdeling Gemeentefonds 2021'!N274/'Verdeling Gemeentefonds 2021'!$BS274</f>
        <v>7.9635877699797894E-2</v>
      </c>
      <c r="K274" s="115">
        <f>'Verdeling Gemeentefonds 2021'!S274/'Verdeling Gemeentefonds 2021'!$BS274</f>
        <v>8.1954914940973234E-2</v>
      </c>
      <c r="L274" s="119">
        <f>'Verdeling Gemeentefonds 2021'!T274/'Verdeling Gemeentefonds 2021'!$BS274</f>
        <v>0.16159079264077114</v>
      </c>
      <c r="M274" s="112">
        <f>'Verdeling Gemeentefonds 2021'!Z274/'Verdeling Gemeentefonds 2021'!$BS274</f>
        <v>0.25851232861409179</v>
      </c>
      <c r="N274" s="115">
        <f>'Verdeling Gemeentefonds 2021'!AE274/'Verdeling Gemeentefonds 2021'!$BS274</f>
        <v>0.1364457061511663</v>
      </c>
      <c r="O274" s="117">
        <f>'Verdeling Gemeentefonds 2021'!AF274/'Verdeling Gemeentefonds 2021'!$BS274</f>
        <v>0.39495803476525809</v>
      </c>
      <c r="P274" s="122">
        <f>'Verdeling Gemeentefonds 2021'!AK274/'Verdeling Gemeentefonds 2021'!$BS274</f>
        <v>3.2215256725700456E-2</v>
      </c>
      <c r="Q274" s="125">
        <f>'Verdeling Gemeentefonds 2021'!AO274/'Verdeling Gemeentefonds 2021'!$BS274</f>
        <v>1.4318397987058085E-2</v>
      </c>
      <c r="R274" s="121">
        <f>'Verdeling Gemeentefonds 2021'!AR274/'Verdeling Gemeentefonds 2021'!$BS274</f>
        <v>2.9816075220430817E-2</v>
      </c>
      <c r="S274" s="121">
        <f>'Verdeling Gemeentefonds 2021'!AU274/'Verdeling Gemeentefonds 2021'!$BS274</f>
        <v>3.8520185333281422E-2</v>
      </c>
      <c r="T274" s="121">
        <f>'Verdeling Gemeentefonds 2021'!AX274/'Verdeling Gemeentefonds 2021'!$BS274</f>
        <v>3.4208551288153893E-2</v>
      </c>
      <c r="U274" s="121">
        <f>'Verdeling Gemeentefonds 2021'!BA274/'Verdeling Gemeentefonds 2021'!$BS274</f>
        <v>3.5110970985828764E-2</v>
      </c>
      <c r="V274" s="119">
        <f>'Verdeling Gemeentefonds 2021'!BB274/'Verdeling Gemeentefonds 2021'!$BS274</f>
        <v>0.15197418081475297</v>
      </c>
      <c r="W274" s="112">
        <f>'Verdeling Gemeentefonds 2021'!BI274/'Verdeling Gemeentefonds 2021'!$BS274</f>
        <v>-1.7683917209514381E-4</v>
      </c>
      <c r="X274" s="120">
        <f>'Verdeling Gemeentefonds 2021'!BF274/'Verdeling Gemeentefonds 2021'!$BS274</f>
        <v>0</v>
      </c>
      <c r="Y274" s="112">
        <f>'Verdeling Gemeentefonds 2021'!BL274/'Verdeling Gemeentefonds 2021'!$BS274</f>
        <v>0</v>
      </c>
      <c r="Z274" s="120">
        <f>'Verdeling Gemeentefonds 2021'!BR274/'Verdeling Gemeentefonds 2021'!$BS274</f>
        <v>2.0868104637946526E-3</v>
      </c>
      <c r="AA274" s="129">
        <f t="shared" si="4"/>
        <v>0.99999997248756922</v>
      </c>
    </row>
    <row r="275" spans="1:27" x14ac:dyDescent="0.25">
      <c r="A275" s="128" t="s">
        <v>591</v>
      </c>
      <c r="B275" s="13" t="s">
        <v>294</v>
      </c>
      <c r="C275" s="112">
        <f>'Verdeling Gemeentefonds 2021'!D275/'Verdeling Gemeentefonds 2021'!$BS275</f>
        <v>0</v>
      </c>
      <c r="D275" s="115">
        <f>'Verdeling Gemeentefonds 2021'!E275/'Verdeling Gemeentefonds 2021'!$BS275</f>
        <v>0</v>
      </c>
      <c r="E275" s="115">
        <f>'Verdeling Gemeentefonds 2021'!F275/'Verdeling Gemeentefonds 2021'!$BS275</f>
        <v>0</v>
      </c>
      <c r="F275" s="115">
        <f>'Verdeling Gemeentefonds 2021'!G275/'Verdeling Gemeentefonds 2021'!$BS275</f>
        <v>0</v>
      </c>
      <c r="G275" s="115">
        <f>'Verdeling Gemeentefonds 2021'!H275/'Verdeling Gemeentefonds 2021'!$BS275</f>
        <v>0</v>
      </c>
      <c r="H275" s="115">
        <f>'Verdeling Gemeentefonds 2021'!I275/'Verdeling Gemeentefonds 2021'!$BS275</f>
        <v>0</v>
      </c>
      <c r="I275" s="119">
        <f>'Verdeling Gemeentefonds 2021'!J275/'Verdeling Gemeentefonds 2021'!$BS275</f>
        <v>0</v>
      </c>
      <c r="J275" s="113">
        <f>'Verdeling Gemeentefonds 2021'!N275/'Verdeling Gemeentefonds 2021'!$BS275</f>
        <v>4.574232899997123E-2</v>
      </c>
      <c r="K275" s="115">
        <f>'Verdeling Gemeentefonds 2021'!S275/'Verdeling Gemeentefonds 2021'!$BS275</f>
        <v>0</v>
      </c>
      <c r="L275" s="119">
        <f>'Verdeling Gemeentefonds 2021'!T275/'Verdeling Gemeentefonds 2021'!$BS275</f>
        <v>4.574232899997123E-2</v>
      </c>
      <c r="M275" s="112">
        <f>'Verdeling Gemeentefonds 2021'!Z275/'Verdeling Gemeentefonds 2021'!$BS275</f>
        <v>0.33219947865470434</v>
      </c>
      <c r="N275" s="115">
        <f>'Verdeling Gemeentefonds 2021'!AE275/'Verdeling Gemeentefonds 2021'!$BS275</f>
        <v>0.25188356546146912</v>
      </c>
      <c r="O275" s="117">
        <f>'Verdeling Gemeentefonds 2021'!AF275/'Verdeling Gemeentefonds 2021'!$BS275</f>
        <v>0.58408304411617351</v>
      </c>
      <c r="P275" s="122">
        <f>'Verdeling Gemeentefonds 2021'!AK275/'Verdeling Gemeentefonds 2021'!$BS275</f>
        <v>0.20908463485185141</v>
      </c>
      <c r="Q275" s="125">
        <f>'Verdeling Gemeentefonds 2021'!AO275/'Verdeling Gemeentefonds 2021'!$BS275</f>
        <v>1.5967029854346851E-2</v>
      </c>
      <c r="R275" s="121">
        <f>'Verdeling Gemeentefonds 2021'!AR275/'Verdeling Gemeentefonds 2021'!$BS275</f>
        <v>2.7685681826469223E-2</v>
      </c>
      <c r="S275" s="121">
        <f>'Verdeling Gemeentefonds 2021'!AU275/'Verdeling Gemeentefonds 2021'!$BS275</f>
        <v>6.687670628205146E-2</v>
      </c>
      <c r="T275" s="121">
        <f>'Verdeling Gemeentefonds 2021'!AX275/'Verdeling Gemeentefonds 2021'!$BS275</f>
        <v>1.5544094548310279E-2</v>
      </c>
      <c r="U275" s="121">
        <f>'Verdeling Gemeentefonds 2021'!BA275/'Verdeling Gemeentefonds 2021'!$BS275</f>
        <v>3.3133411376834156E-2</v>
      </c>
      <c r="V275" s="119">
        <f>'Verdeling Gemeentefonds 2021'!BB275/'Verdeling Gemeentefonds 2021'!$BS275</f>
        <v>0.15920692388801197</v>
      </c>
      <c r="W275" s="112">
        <f>'Verdeling Gemeentefonds 2021'!BI275/'Verdeling Gemeentefonds 2021'!$BS275</f>
        <v>-2.0394748020965522E-4</v>
      </c>
      <c r="X275" s="120">
        <f>'Verdeling Gemeentefonds 2021'!BF275/'Verdeling Gemeentefonds 2021'!$BS275</f>
        <v>0</v>
      </c>
      <c r="Y275" s="112">
        <f>'Verdeling Gemeentefonds 2021'!BL275/'Verdeling Gemeentefonds 2021'!$BS275</f>
        <v>0</v>
      </c>
      <c r="Z275" s="120">
        <f>'Verdeling Gemeentefonds 2021'!BR275/'Verdeling Gemeentefonds 2021'!$BS275</f>
        <v>2.0868100923017515E-3</v>
      </c>
      <c r="AA275" s="129">
        <f t="shared" si="4"/>
        <v>0.99999979446810017</v>
      </c>
    </row>
    <row r="276" spans="1:27" x14ac:dyDescent="0.25">
      <c r="A276" s="128" t="s">
        <v>400</v>
      </c>
      <c r="B276" s="13" t="s">
        <v>101</v>
      </c>
      <c r="C276" s="112">
        <f>'Verdeling Gemeentefonds 2021'!D276/'Verdeling Gemeentefonds 2021'!$BS276</f>
        <v>0</v>
      </c>
      <c r="D276" s="115">
        <f>'Verdeling Gemeentefonds 2021'!E276/'Verdeling Gemeentefonds 2021'!$BS276</f>
        <v>0</v>
      </c>
      <c r="E276" s="115">
        <f>'Verdeling Gemeentefonds 2021'!F276/'Verdeling Gemeentefonds 2021'!$BS276</f>
        <v>0</v>
      </c>
      <c r="F276" s="115">
        <f>'Verdeling Gemeentefonds 2021'!G276/'Verdeling Gemeentefonds 2021'!$BS276</f>
        <v>0</v>
      </c>
      <c r="G276" s="115">
        <f>'Verdeling Gemeentefonds 2021'!H276/'Verdeling Gemeentefonds 2021'!$BS276</f>
        <v>0</v>
      </c>
      <c r="H276" s="115">
        <f>'Verdeling Gemeentefonds 2021'!I276/'Verdeling Gemeentefonds 2021'!$BS276</f>
        <v>0</v>
      </c>
      <c r="I276" s="119">
        <f>'Verdeling Gemeentefonds 2021'!J276/'Verdeling Gemeentefonds 2021'!$BS276</f>
        <v>0</v>
      </c>
      <c r="J276" s="113">
        <f>'Verdeling Gemeentefonds 2021'!N276/'Verdeling Gemeentefonds 2021'!$BS276</f>
        <v>6.8099811120251208E-2</v>
      </c>
      <c r="K276" s="115">
        <f>'Verdeling Gemeentefonds 2021'!S276/'Verdeling Gemeentefonds 2021'!$BS276</f>
        <v>3.4174035908986357E-2</v>
      </c>
      <c r="L276" s="119">
        <f>'Verdeling Gemeentefonds 2021'!T276/'Verdeling Gemeentefonds 2021'!$BS276</f>
        <v>0.10227384702923757</v>
      </c>
      <c r="M276" s="112">
        <f>'Verdeling Gemeentefonds 2021'!Z276/'Verdeling Gemeentefonds 2021'!$BS276</f>
        <v>0.36633331182630363</v>
      </c>
      <c r="N276" s="115">
        <f>'Verdeling Gemeentefonds 2021'!AE276/'Verdeling Gemeentefonds 2021'!$BS276</f>
        <v>0.19918668510913398</v>
      </c>
      <c r="O276" s="117">
        <f>'Verdeling Gemeentefonds 2021'!AF276/'Verdeling Gemeentefonds 2021'!$BS276</f>
        <v>0.56551999693543764</v>
      </c>
      <c r="P276" s="122">
        <f>'Verdeling Gemeentefonds 2021'!AK276/'Verdeling Gemeentefonds 2021'!$BS276</f>
        <v>2.3451773270036346E-2</v>
      </c>
      <c r="Q276" s="125">
        <f>'Verdeling Gemeentefonds 2021'!AO276/'Verdeling Gemeentefonds 2021'!$BS276</f>
        <v>1.8126134049223058E-2</v>
      </c>
      <c r="R276" s="121">
        <f>'Verdeling Gemeentefonds 2021'!AR276/'Verdeling Gemeentefonds 2021'!$BS276</f>
        <v>8.0781343980010606E-2</v>
      </c>
      <c r="S276" s="121">
        <f>'Verdeling Gemeentefonds 2021'!AU276/'Verdeling Gemeentefonds 2021'!$BS276</f>
        <v>9.1654145033238849E-2</v>
      </c>
      <c r="T276" s="121">
        <f>'Verdeling Gemeentefonds 2021'!AX276/'Verdeling Gemeentefonds 2021'!$BS276</f>
        <v>0.10316673434393572</v>
      </c>
      <c r="U276" s="121">
        <f>'Verdeling Gemeentefonds 2021'!BA276/'Verdeling Gemeentefonds 2021'!$BS276</f>
        <v>1.3103422791937379E-2</v>
      </c>
      <c r="V276" s="119">
        <f>'Verdeling Gemeentefonds 2021'!BB276/'Verdeling Gemeentefonds 2021'!$BS276</f>
        <v>0.30683178019834562</v>
      </c>
      <c r="W276" s="112">
        <f>'Verdeling Gemeentefonds 2021'!BI276/'Verdeling Gemeentefonds 2021'!$BS276</f>
        <v>-1.6422094146472589E-4</v>
      </c>
      <c r="X276" s="120">
        <f>'Verdeling Gemeentefonds 2021'!BF276/'Verdeling Gemeentefonds 2021'!$BS276</f>
        <v>0</v>
      </c>
      <c r="Y276" s="112">
        <f>'Verdeling Gemeentefonds 2021'!BL276/'Verdeling Gemeentefonds 2021'!$BS276</f>
        <v>0</v>
      </c>
      <c r="Z276" s="120">
        <f>'Verdeling Gemeentefonds 2021'!BR276/'Verdeling Gemeentefonds 2021'!$BS276</f>
        <v>2.0868104940493823E-3</v>
      </c>
      <c r="AA276" s="129">
        <f t="shared" si="4"/>
        <v>0.99999998698564185</v>
      </c>
    </row>
    <row r="277" spans="1:27" x14ac:dyDescent="0.25">
      <c r="A277" s="128" t="s">
        <v>452</v>
      </c>
      <c r="B277" s="13" t="s">
        <v>153</v>
      </c>
      <c r="C277" s="112">
        <f>'Verdeling Gemeentefonds 2021'!D277/'Verdeling Gemeentefonds 2021'!$BS277</f>
        <v>0</v>
      </c>
      <c r="D277" s="115">
        <f>'Verdeling Gemeentefonds 2021'!E277/'Verdeling Gemeentefonds 2021'!$BS277</f>
        <v>0</v>
      </c>
      <c r="E277" s="115">
        <f>'Verdeling Gemeentefonds 2021'!F277/'Verdeling Gemeentefonds 2021'!$BS277</f>
        <v>0</v>
      </c>
      <c r="F277" s="115">
        <f>'Verdeling Gemeentefonds 2021'!G277/'Verdeling Gemeentefonds 2021'!$BS277</f>
        <v>0</v>
      </c>
      <c r="G277" s="115">
        <f>'Verdeling Gemeentefonds 2021'!H277/'Verdeling Gemeentefonds 2021'!$BS277</f>
        <v>0</v>
      </c>
      <c r="H277" s="115">
        <f>'Verdeling Gemeentefonds 2021'!I277/'Verdeling Gemeentefonds 2021'!$BS277</f>
        <v>0</v>
      </c>
      <c r="I277" s="119">
        <f>'Verdeling Gemeentefonds 2021'!J277/'Verdeling Gemeentefonds 2021'!$BS277</f>
        <v>0</v>
      </c>
      <c r="J277" s="113">
        <f>'Verdeling Gemeentefonds 2021'!N277/'Verdeling Gemeentefonds 2021'!$BS277</f>
        <v>3.3031428948033549E-2</v>
      </c>
      <c r="K277" s="115">
        <f>'Verdeling Gemeentefonds 2021'!S277/'Verdeling Gemeentefonds 2021'!$BS277</f>
        <v>1.5494129663108393E-2</v>
      </c>
      <c r="L277" s="119">
        <f>'Verdeling Gemeentefonds 2021'!T277/'Verdeling Gemeentefonds 2021'!$BS277</f>
        <v>4.8525558611141939E-2</v>
      </c>
      <c r="M277" s="112">
        <f>'Verdeling Gemeentefonds 2021'!Z277/'Verdeling Gemeentefonds 2021'!$BS277</f>
        <v>0.37240506019471409</v>
      </c>
      <c r="N277" s="115">
        <f>'Verdeling Gemeentefonds 2021'!AE277/'Verdeling Gemeentefonds 2021'!$BS277</f>
        <v>0.268992724174209</v>
      </c>
      <c r="O277" s="117">
        <f>'Verdeling Gemeentefonds 2021'!AF277/'Verdeling Gemeentefonds 2021'!$BS277</f>
        <v>0.64139778436892314</v>
      </c>
      <c r="P277" s="122">
        <f>'Verdeling Gemeentefonds 2021'!AK277/'Verdeling Gemeentefonds 2021'!$BS277</f>
        <v>0.10739178570785014</v>
      </c>
      <c r="Q277" s="125">
        <f>'Verdeling Gemeentefonds 2021'!AO277/'Verdeling Gemeentefonds 2021'!$BS277</f>
        <v>1.9788946370732703E-2</v>
      </c>
      <c r="R277" s="121">
        <f>'Verdeling Gemeentefonds 2021'!AR277/'Verdeling Gemeentefonds 2021'!$BS277</f>
        <v>4.8723581680942131E-2</v>
      </c>
      <c r="S277" s="121">
        <f>'Verdeling Gemeentefonds 2021'!AU277/'Verdeling Gemeentefonds 2021'!$BS277</f>
        <v>6.030539576856183E-2</v>
      </c>
      <c r="T277" s="121">
        <f>'Verdeling Gemeentefonds 2021'!AX277/'Verdeling Gemeentefonds 2021'!$BS277</f>
        <v>2.26419253712337E-2</v>
      </c>
      <c r="U277" s="121">
        <f>'Verdeling Gemeentefonds 2021'!BA277/'Verdeling Gemeentefonds 2021'!$BS277</f>
        <v>4.9324711412481292E-2</v>
      </c>
      <c r="V277" s="119">
        <f>'Verdeling Gemeentefonds 2021'!BB277/'Verdeling Gemeentefonds 2021'!$BS277</f>
        <v>0.2007845606039517</v>
      </c>
      <c r="W277" s="112">
        <f>'Verdeling Gemeentefonds 2021'!BI277/'Verdeling Gemeentefonds 2021'!$BS277</f>
        <v>-1.8653730409000165E-4</v>
      </c>
      <c r="X277" s="120">
        <f>'Verdeling Gemeentefonds 2021'!BF277/'Verdeling Gemeentefonds 2021'!$BS277</f>
        <v>0</v>
      </c>
      <c r="Y277" s="112">
        <f>'Verdeling Gemeentefonds 2021'!BL277/'Verdeling Gemeentefonds 2021'!$BS277</f>
        <v>0</v>
      </c>
      <c r="Z277" s="120">
        <f>'Verdeling Gemeentefonds 2021'!BR277/'Verdeling Gemeentefonds 2021'!$BS277</f>
        <v>2.0868104428076305E-3</v>
      </c>
      <c r="AA277" s="129">
        <f t="shared" si="4"/>
        <v>0.99999996243058453</v>
      </c>
    </row>
    <row r="278" spans="1:27" x14ac:dyDescent="0.25">
      <c r="A278" s="128" t="s">
        <v>367</v>
      </c>
      <c r="B278" s="13" t="s">
        <v>68</v>
      </c>
      <c r="C278" s="112">
        <f>'Verdeling Gemeentefonds 2021'!D278/'Verdeling Gemeentefonds 2021'!$BS278</f>
        <v>0</v>
      </c>
      <c r="D278" s="115">
        <f>'Verdeling Gemeentefonds 2021'!E278/'Verdeling Gemeentefonds 2021'!$BS278</f>
        <v>0</v>
      </c>
      <c r="E278" s="115">
        <f>'Verdeling Gemeentefonds 2021'!F278/'Verdeling Gemeentefonds 2021'!$BS278</f>
        <v>0</v>
      </c>
      <c r="F278" s="115">
        <f>'Verdeling Gemeentefonds 2021'!G278/'Verdeling Gemeentefonds 2021'!$BS278</f>
        <v>0</v>
      </c>
      <c r="G278" s="115">
        <f>'Verdeling Gemeentefonds 2021'!H278/'Verdeling Gemeentefonds 2021'!$BS278</f>
        <v>0</v>
      </c>
      <c r="H278" s="115">
        <f>'Verdeling Gemeentefonds 2021'!I278/'Verdeling Gemeentefonds 2021'!$BS278</f>
        <v>0</v>
      </c>
      <c r="I278" s="119">
        <f>'Verdeling Gemeentefonds 2021'!J278/'Verdeling Gemeentefonds 2021'!$BS278</f>
        <v>0</v>
      </c>
      <c r="J278" s="113">
        <f>'Verdeling Gemeentefonds 2021'!N278/'Verdeling Gemeentefonds 2021'!$BS278</f>
        <v>8.7237254418097682E-2</v>
      </c>
      <c r="K278" s="115">
        <f>'Verdeling Gemeentefonds 2021'!S278/'Verdeling Gemeentefonds 2021'!$BS278</f>
        <v>7.1810115228589544E-2</v>
      </c>
      <c r="L278" s="119">
        <f>'Verdeling Gemeentefonds 2021'!T278/'Verdeling Gemeentefonds 2021'!$BS278</f>
        <v>0.15904736964668723</v>
      </c>
      <c r="M278" s="112">
        <f>'Verdeling Gemeentefonds 2021'!Z278/'Verdeling Gemeentefonds 2021'!$BS278</f>
        <v>0.34240149752968368</v>
      </c>
      <c r="N278" s="115">
        <f>'Verdeling Gemeentefonds 2021'!AE278/'Verdeling Gemeentefonds 2021'!$BS278</f>
        <v>0.19946696006931941</v>
      </c>
      <c r="O278" s="117">
        <f>'Verdeling Gemeentefonds 2021'!AF278/'Verdeling Gemeentefonds 2021'!$BS278</f>
        <v>0.54186845759900315</v>
      </c>
      <c r="P278" s="122">
        <f>'Verdeling Gemeentefonds 2021'!AK278/'Verdeling Gemeentefonds 2021'!$BS278</f>
        <v>0.11235397321288459</v>
      </c>
      <c r="Q278" s="125">
        <f>'Verdeling Gemeentefonds 2021'!AO278/'Verdeling Gemeentefonds 2021'!$BS278</f>
        <v>1.5058733910975966E-2</v>
      </c>
      <c r="R278" s="121">
        <f>'Verdeling Gemeentefonds 2021'!AR278/'Verdeling Gemeentefonds 2021'!$BS278</f>
        <v>2.8974028056346017E-2</v>
      </c>
      <c r="S278" s="121">
        <f>'Verdeling Gemeentefonds 2021'!AU278/'Verdeling Gemeentefonds 2021'!$BS278</f>
        <v>6.7786687072137253E-2</v>
      </c>
      <c r="T278" s="121">
        <f>'Verdeling Gemeentefonds 2021'!AX278/'Verdeling Gemeentefonds 2021'!$BS278</f>
        <v>2.4895868881260035E-2</v>
      </c>
      <c r="U278" s="121">
        <f>'Verdeling Gemeentefonds 2021'!BA278/'Verdeling Gemeentefonds 2021'!$BS278</f>
        <v>4.8091528961564163E-2</v>
      </c>
      <c r="V278" s="119">
        <f>'Verdeling Gemeentefonds 2021'!BB278/'Verdeling Gemeentefonds 2021'!$BS278</f>
        <v>0.18480684688228344</v>
      </c>
      <c r="W278" s="112">
        <f>'Verdeling Gemeentefonds 2021'!BI278/'Verdeling Gemeentefonds 2021'!$BS278</f>
        <v>-1.633898203311862E-4</v>
      </c>
      <c r="X278" s="120">
        <f>'Verdeling Gemeentefonds 2021'!BF278/'Verdeling Gemeentefonds 2021'!$BS278</f>
        <v>0</v>
      </c>
      <c r="Y278" s="112">
        <f>'Verdeling Gemeentefonds 2021'!BL278/'Verdeling Gemeentefonds 2021'!$BS278</f>
        <v>0</v>
      </c>
      <c r="Z278" s="120">
        <f>'Verdeling Gemeentefonds 2021'!BR278/'Verdeling Gemeentefonds 2021'!$BS278</f>
        <v>2.0868106634950173E-3</v>
      </c>
      <c r="AA278" s="129">
        <f t="shared" si="4"/>
        <v>1.0000000681840222</v>
      </c>
    </row>
    <row r="279" spans="1:27" x14ac:dyDescent="0.25">
      <c r="A279" s="128" t="s">
        <v>515</v>
      </c>
      <c r="B279" s="13" t="s">
        <v>216</v>
      </c>
      <c r="C279" s="112">
        <f>'Verdeling Gemeentefonds 2021'!D279/'Verdeling Gemeentefonds 2021'!$BS279</f>
        <v>0</v>
      </c>
      <c r="D279" s="115">
        <f>'Verdeling Gemeentefonds 2021'!E279/'Verdeling Gemeentefonds 2021'!$BS279</f>
        <v>0</v>
      </c>
      <c r="E279" s="115">
        <f>'Verdeling Gemeentefonds 2021'!F279/'Verdeling Gemeentefonds 2021'!$BS279</f>
        <v>0</v>
      </c>
      <c r="F279" s="115">
        <f>'Verdeling Gemeentefonds 2021'!G279/'Verdeling Gemeentefonds 2021'!$BS279</f>
        <v>0</v>
      </c>
      <c r="G279" s="115">
        <f>'Verdeling Gemeentefonds 2021'!H279/'Verdeling Gemeentefonds 2021'!$BS279</f>
        <v>0</v>
      </c>
      <c r="H279" s="115">
        <f>'Verdeling Gemeentefonds 2021'!I279/'Verdeling Gemeentefonds 2021'!$BS279</f>
        <v>0</v>
      </c>
      <c r="I279" s="119">
        <f>'Verdeling Gemeentefonds 2021'!J279/'Verdeling Gemeentefonds 2021'!$BS279</f>
        <v>0</v>
      </c>
      <c r="J279" s="113">
        <f>'Verdeling Gemeentefonds 2021'!N279/'Verdeling Gemeentefonds 2021'!$BS279</f>
        <v>6.8698656132994737E-2</v>
      </c>
      <c r="K279" s="115">
        <f>'Verdeling Gemeentefonds 2021'!S279/'Verdeling Gemeentefonds 2021'!$BS279</f>
        <v>8.9530444255637248E-2</v>
      </c>
      <c r="L279" s="119">
        <f>'Verdeling Gemeentefonds 2021'!T279/'Verdeling Gemeentefonds 2021'!$BS279</f>
        <v>0.15822910038863197</v>
      </c>
      <c r="M279" s="112">
        <f>'Verdeling Gemeentefonds 2021'!Z279/'Verdeling Gemeentefonds 2021'!$BS279</f>
        <v>0.30679427088519551</v>
      </c>
      <c r="N279" s="115">
        <f>'Verdeling Gemeentefonds 2021'!AE279/'Verdeling Gemeentefonds 2021'!$BS279</f>
        <v>0.1839825877705426</v>
      </c>
      <c r="O279" s="117">
        <f>'Verdeling Gemeentefonds 2021'!AF279/'Verdeling Gemeentefonds 2021'!$BS279</f>
        <v>0.49077685865573811</v>
      </c>
      <c r="P279" s="122">
        <f>'Verdeling Gemeentefonds 2021'!AK279/'Verdeling Gemeentefonds 2021'!$BS279</f>
        <v>6.035699644194107E-2</v>
      </c>
      <c r="Q279" s="125">
        <f>'Verdeling Gemeentefonds 2021'!AO279/'Verdeling Gemeentefonds 2021'!$BS279</f>
        <v>1.7185000707143461E-2</v>
      </c>
      <c r="R279" s="121">
        <f>'Verdeling Gemeentefonds 2021'!AR279/'Verdeling Gemeentefonds 2021'!$BS279</f>
        <v>4.8311698679999883E-2</v>
      </c>
      <c r="S279" s="121">
        <f>'Verdeling Gemeentefonds 2021'!AU279/'Verdeling Gemeentefonds 2021'!$BS279</f>
        <v>6.8384846948455272E-2</v>
      </c>
      <c r="T279" s="121">
        <f>'Verdeling Gemeentefonds 2021'!AX279/'Verdeling Gemeentefonds 2021'!$BS279</f>
        <v>9.8642669766367291E-2</v>
      </c>
      <c r="U279" s="121">
        <f>'Verdeling Gemeentefonds 2021'!BA279/'Verdeling Gemeentefonds 2021'!$BS279</f>
        <v>5.618609705752918E-2</v>
      </c>
      <c r="V279" s="119">
        <f>'Verdeling Gemeentefonds 2021'!BB279/'Verdeling Gemeentefonds 2021'!$BS279</f>
        <v>0.28871031315949508</v>
      </c>
      <c r="W279" s="112">
        <f>'Verdeling Gemeentefonds 2021'!BI279/'Verdeling Gemeentefonds 2021'!$BS279</f>
        <v>-1.6009633436265866E-4</v>
      </c>
      <c r="X279" s="120">
        <f>'Verdeling Gemeentefonds 2021'!BF279/'Verdeling Gemeentefonds 2021'!$BS279</f>
        <v>0</v>
      </c>
      <c r="Y279" s="112">
        <f>'Verdeling Gemeentefonds 2021'!BL279/'Verdeling Gemeentefonds 2021'!$BS279</f>
        <v>0</v>
      </c>
      <c r="Z279" s="120">
        <f>'Verdeling Gemeentefonds 2021'!BR279/'Verdeling Gemeentefonds 2021'!$BS279</f>
        <v>2.0868104853079624E-3</v>
      </c>
      <c r="AA279" s="129">
        <f t="shared" si="4"/>
        <v>0.99999998279675151</v>
      </c>
    </row>
    <row r="280" spans="1:27" x14ac:dyDescent="0.25">
      <c r="A280" s="128" t="s">
        <v>466</v>
      </c>
      <c r="B280" s="13" t="s">
        <v>167</v>
      </c>
      <c r="C280" s="112">
        <f>'Verdeling Gemeentefonds 2021'!D280/'Verdeling Gemeentefonds 2021'!$BS280</f>
        <v>0</v>
      </c>
      <c r="D280" s="115">
        <f>'Verdeling Gemeentefonds 2021'!E280/'Verdeling Gemeentefonds 2021'!$BS280</f>
        <v>0</v>
      </c>
      <c r="E280" s="115">
        <f>'Verdeling Gemeentefonds 2021'!F280/'Verdeling Gemeentefonds 2021'!$BS280</f>
        <v>0</v>
      </c>
      <c r="F280" s="115">
        <f>'Verdeling Gemeentefonds 2021'!G280/'Verdeling Gemeentefonds 2021'!$BS280</f>
        <v>0</v>
      </c>
      <c r="G280" s="115">
        <f>'Verdeling Gemeentefonds 2021'!H280/'Verdeling Gemeentefonds 2021'!$BS280</f>
        <v>0</v>
      </c>
      <c r="H280" s="115">
        <f>'Verdeling Gemeentefonds 2021'!I280/'Verdeling Gemeentefonds 2021'!$BS280</f>
        <v>0</v>
      </c>
      <c r="I280" s="119">
        <f>'Verdeling Gemeentefonds 2021'!J280/'Verdeling Gemeentefonds 2021'!$BS280</f>
        <v>0</v>
      </c>
      <c r="J280" s="113">
        <f>'Verdeling Gemeentefonds 2021'!N280/'Verdeling Gemeentefonds 2021'!$BS280</f>
        <v>7.5184403865458813E-2</v>
      </c>
      <c r="K280" s="115">
        <f>'Verdeling Gemeentefonds 2021'!S280/'Verdeling Gemeentefonds 2021'!$BS280</f>
        <v>2.5045982959463264E-2</v>
      </c>
      <c r="L280" s="119">
        <f>'Verdeling Gemeentefonds 2021'!T280/'Verdeling Gemeentefonds 2021'!$BS280</f>
        <v>0.10023038682492208</v>
      </c>
      <c r="M280" s="112">
        <f>'Verdeling Gemeentefonds 2021'!Z280/'Verdeling Gemeentefonds 2021'!$BS280</f>
        <v>0.41880237133962145</v>
      </c>
      <c r="N280" s="115">
        <f>'Verdeling Gemeentefonds 2021'!AE280/'Verdeling Gemeentefonds 2021'!$BS280</f>
        <v>0.24452600134315816</v>
      </c>
      <c r="O280" s="117">
        <f>'Verdeling Gemeentefonds 2021'!AF280/'Verdeling Gemeentefonds 2021'!$BS280</f>
        <v>0.66332837268277967</v>
      </c>
      <c r="P280" s="122">
        <f>'Verdeling Gemeentefonds 2021'!AK280/'Verdeling Gemeentefonds 2021'!$BS280</f>
        <v>5.5852189088746909E-2</v>
      </c>
      <c r="Q280" s="125">
        <f>'Verdeling Gemeentefonds 2021'!AO280/'Verdeling Gemeentefonds 2021'!$BS280</f>
        <v>1.9849772498595233E-2</v>
      </c>
      <c r="R280" s="121">
        <f>'Verdeling Gemeentefonds 2021'!AR280/'Verdeling Gemeentefonds 2021'!$BS280</f>
        <v>3.0974026750490671E-2</v>
      </c>
      <c r="S280" s="121">
        <f>'Verdeling Gemeentefonds 2021'!AU280/'Verdeling Gemeentefonds 2021'!$BS280</f>
        <v>5.3530541076126967E-2</v>
      </c>
      <c r="T280" s="121">
        <f>'Verdeling Gemeentefonds 2021'!AX280/'Verdeling Gemeentefonds 2021'!$BS280</f>
        <v>4.2035061367279344E-2</v>
      </c>
      <c r="U280" s="121">
        <f>'Verdeling Gemeentefonds 2021'!BA280/'Verdeling Gemeentefonds 2021'!$BS280</f>
        <v>3.2227730643500686E-2</v>
      </c>
      <c r="V280" s="119">
        <f>'Verdeling Gemeentefonds 2021'!BB280/'Verdeling Gemeentefonds 2021'!$BS280</f>
        <v>0.17861713233599291</v>
      </c>
      <c r="W280" s="112">
        <f>'Verdeling Gemeentefonds 2021'!BI280/'Verdeling Gemeentefonds 2021'!$BS280</f>
        <v>-1.1495902068873536E-4</v>
      </c>
      <c r="X280" s="120">
        <f>'Verdeling Gemeentefonds 2021'!BF280/'Verdeling Gemeentefonds 2021'!$BS280</f>
        <v>0</v>
      </c>
      <c r="Y280" s="112">
        <f>'Verdeling Gemeentefonds 2021'!BL280/'Verdeling Gemeentefonds 2021'!$BS280</f>
        <v>0</v>
      </c>
      <c r="Z280" s="120">
        <f>'Verdeling Gemeentefonds 2021'!BR280/'Verdeling Gemeentefonds 2021'!$BS280</f>
        <v>2.086810379913419E-3</v>
      </c>
      <c r="AA280" s="129">
        <f t="shared" si="4"/>
        <v>0.99999993229166628</v>
      </c>
    </row>
    <row r="281" spans="1:27" x14ac:dyDescent="0.25">
      <c r="A281" s="128" t="s">
        <v>401</v>
      </c>
      <c r="B281" s="13" t="s">
        <v>102</v>
      </c>
      <c r="C281" s="112">
        <f>'Verdeling Gemeentefonds 2021'!D281/'Verdeling Gemeentefonds 2021'!$BS281</f>
        <v>0</v>
      </c>
      <c r="D281" s="115">
        <f>'Verdeling Gemeentefonds 2021'!E281/'Verdeling Gemeentefonds 2021'!$BS281</f>
        <v>0</v>
      </c>
      <c r="E281" s="115">
        <f>'Verdeling Gemeentefonds 2021'!F281/'Verdeling Gemeentefonds 2021'!$BS281</f>
        <v>0</v>
      </c>
      <c r="F281" s="115">
        <f>'Verdeling Gemeentefonds 2021'!G281/'Verdeling Gemeentefonds 2021'!$BS281</f>
        <v>0</v>
      </c>
      <c r="G281" s="115">
        <f>'Verdeling Gemeentefonds 2021'!H281/'Verdeling Gemeentefonds 2021'!$BS281</f>
        <v>0</v>
      </c>
      <c r="H281" s="115">
        <f>'Verdeling Gemeentefonds 2021'!I281/'Verdeling Gemeentefonds 2021'!$BS281</f>
        <v>0</v>
      </c>
      <c r="I281" s="119">
        <f>'Verdeling Gemeentefonds 2021'!J281/'Verdeling Gemeentefonds 2021'!$BS281</f>
        <v>0</v>
      </c>
      <c r="J281" s="113">
        <f>'Verdeling Gemeentefonds 2021'!N281/'Verdeling Gemeentefonds 2021'!$BS281</f>
        <v>5.4389383153317143E-2</v>
      </c>
      <c r="K281" s="115">
        <f>'Verdeling Gemeentefonds 2021'!S281/'Verdeling Gemeentefonds 2021'!$BS281</f>
        <v>6.3722370333231651E-2</v>
      </c>
      <c r="L281" s="119">
        <f>'Verdeling Gemeentefonds 2021'!T281/'Verdeling Gemeentefonds 2021'!$BS281</f>
        <v>0.1181117534865488</v>
      </c>
      <c r="M281" s="112">
        <f>'Verdeling Gemeentefonds 2021'!Z281/'Verdeling Gemeentefonds 2021'!$BS281</f>
        <v>0.35265777572898049</v>
      </c>
      <c r="N281" s="115">
        <f>'Verdeling Gemeentefonds 2021'!AE281/'Verdeling Gemeentefonds 2021'!$BS281</f>
        <v>0.19785296245063902</v>
      </c>
      <c r="O281" s="117">
        <f>'Verdeling Gemeentefonds 2021'!AF281/'Verdeling Gemeentefonds 2021'!$BS281</f>
        <v>0.5505107381796196</v>
      </c>
      <c r="P281" s="122">
        <f>'Verdeling Gemeentefonds 2021'!AK281/'Verdeling Gemeentefonds 2021'!$BS281</f>
        <v>1.7934842649155736E-2</v>
      </c>
      <c r="Q281" s="125">
        <f>'Verdeling Gemeentefonds 2021'!AO281/'Verdeling Gemeentefonds 2021'!$BS281</f>
        <v>1.3093376527814143E-2</v>
      </c>
      <c r="R281" s="121">
        <f>'Verdeling Gemeentefonds 2021'!AR281/'Verdeling Gemeentefonds 2021'!$BS281</f>
        <v>3.032730455224672E-2</v>
      </c>
      <c r="S281" s="121">
        <f>'Verdeling Gemeentefonds 2021'!AU281/'Verdeling Gemeentefonds 2021'!$BS281</f>
        <v>5.8846702863461886E-2</v>
      </c>
      <c r="T281" s="121">
        <f>'Verdeling Gemeentefonds 2021'!AX281/'Verdeling Gemeentefonds 2021'!$BS281</f>
        <v>0.10822190996943661</v>
      </c>
      <c r="U281" s="121">
        <f>'Verdeling Gemeentefonds 2021'!BA281/'Verdeling Gemeentefonds 2021'!$BS281</f>
        <v>0.10097546155056367</v>
      </c>
      <c r="V281" s="119">
        <f>'Verdeling Gemeentefonds 2021'!BB281/'Verdeling Gemeentefonds 2021'!$BS281</f>
        <v>0.31146475546352309</v>
      </c>
      <c r="W281" s="112">
        <f>'Verdeling Gemeentefonds 2021'!BI281/'Verdeling Gemeentefonds 2021'!$BS281</f>
        <v>-1.0868563122677709E-4</v>
      </c>
      <c r="X281" s="120">
        <f>'Verdeling Gemeentefonds 2021'!BF281/'Verdeling Gemeentefonds 2021'!$BS281</f>
        <v>0</v>
      </c>
      <c r="Y281" s="112">
        <f>'Verdeling Gemeentefonds 2021'!BL281/'Verdeling Gemeentefonds 2021'!$BS281</f>
        <v>0</v>
      </c>
      <c r="Z281" s="120">
        <f>'Verdeling Gemeentefonds 2021'!BR281/'Verdeling Gemeentefonds 2021'!$BS281</f>
        <v>2.0868109701178421E-3</v>
      </c>
      <c r="AA281" s="129">
        <f t="shared" si="4"/>
        <v>1.0000002151177383</v>
      </c>
    </row>
    <row r="282" spans="1:27" x14ac:dyDescent="0.25">
      <c r="A282" s="128" t="s">
        <v>516</v>
      </c>
      <c r="B282" s="13" t="s">
        <v>217</v>
      </c>
      <c r="C282" s="112">
        <f>'Verdeling Gemeentefonds 2021'!D282/'Verdeling Gemeentefonds 2021'!$BS282</f>
        <v>0</v>
      </c>
      <c r="D282" s="115">
        <f>'Verdeling Gemeentefonds 2021'!E282/'Verdeling Gemeentefonds 2021'!$BS282</f>
        <v>0</v>
      </c>
      <c r="E282" s="115">
        <f>'Verdeling Gemeentefonds 2021'!F282/'Verdeling Gemeentefonds 2021'!$BS282</f>
        <v>0</v>
      </c>
      <c r="F282" s="115">
        <f>'Verdeling Gemeentefonds 2021'!G282/'Verdeling Gemeentefonds 2021'!$BS282</f>
        <v>0</v>
      </c>
      <c r="G282" s="115">
        <f>'Verdeling Gemeentefonds 2021'!H282/'Verdeling Gemeentefonds 2021'!$BS282</f>
        <v>0</v>
      </c>
      <c r="H282" s="115">
        <f>'Verdeling Gemeentefonds 2021'!I282/'Verdeling Gemeentefonds 2021'!$BS282</f>
        <v>0</v>
      </c>
      <c r="I282" s="119">
        <f>'Verdeling Gemeentefonds 2021'!J282/'Verdeling Gemeentefonds 2021'!$BS282</f>
        <v>0</v>
      </c>
      <c r="J282" s="113">
        <f>'Verdeling Gemeentefonds 2021'!N282/'Verdeling Gemeentefonds 2021'!$BS282</f>
        <v>4.5516674802081422E-2</v>
      </c>
      <c r="K282" s="115">
        <f>'Verdeling Gemeentefonds 2021'!S282/'Verdeling Gemeentefonds 2021'!$BS282</f>
        <v>3.4603309104999126E-3</v>
      </c>
      <c r="L282" s="119">
        <f>'Verdeling Gemeentefonds 2021'!T282/'Verdeling Gemeentefonds 2021'!$BS282</f>
        <v>4.8977005712581338E-2</v>
      </c>
      <c r="M282" s="112">
        <f>'Verdeling Gemeentefonds 2021'!Z282/'Verdeling Gemeentefonds 2021'!$BS282</f>
        <v>0.34896251333378164</v>
      </c>
      <c r="N282" s="115">
        <f>'Verdeling Gemeentefonds 2021'!AE282/'Verdeling Gemeentefonds 2021'!$BS282</f>
        <v>0.30009747591415165</v>
      </c>
      <c r="O282" s="117">
        <f>'Verdeling Gemeentefonds 2021'!AF282/'Verdeling Gemeentefonds 2021'!$BS282</f>
        <v>0.64905998924793329</v>
      </c>
      <c r="P282" s="122">
        <f>'Verdeling Gemeentefonds 2021'!AK282/'Verdeling Gemeentefonds 2021'!$BS282</f>
        <v>0.1179646601807252</v>
      </c>
      <c r="Q282" s="125">
        <f>'Verdeling Gemeentefonds 2021'!AO282/'Verdeling Gemeentefonds 2021'!$BS282</f>
        <v>1.4818314155770314E-2</v>
      </c>
      <c r="R282" s="121">
        <f>'Verdeling Gemeentefonds 2021'!AR282/'Verdeling Gemeentefonds 2021'!$BS282</f>
        <v>2.6409172345556505E-2</v>
      </c>
      <c r="S282" s="121">
        <f>'Verdeling Gemeentefonds 2021'!AU282/'Verdeling Gemeentefonds 2021'!$BS282</f>
        <v>6.5556029991274453E-2</v>
      </c>
      <c r="T282" s="121">
        <f>'Verdeling Gemeentefonds 2021'!AX282/'Verdeling Gemeentefonds 2021'!$BS282</f>
        <v>4.2827047659345856E-2</v>
      </c>
      <c r="U282" s="121">
        <f>'Verdeling Gemeentefonds 2021'!BA282/'Verdeling Gemeentefonds 2021'!$BS282</f>
        <v>3.245483125558847E-2</v>
      </c>
      <c r="V282" s="119">
        <f>'Verdeling Gemeentefonds 2021'!BB282/'Verdeling Gemeentefonds 2021'!$BS282</f>
        <v>0.18206539540753561</v>
      </c>
      <c r="W282" s="112">
        <f>'Verdeling Gemeentefonds 2021'!BI282/'Verdeling Gemeentefonds 2021'!$BS282</f>
        <v>-1.5368729244405298E-4</v>
      </c>
      <c r="X282" s="120">
        <f>'Verdeling Gemeentefonds 2021'!BF282/'Verdeling Gemeentefonds 2021'!$BS282</f>
        <v>0</v>
      </c>
      <c r="Y282" s="112">
        <f>'Verdeling Gemeentefonds 2021'!BL282/'Verdeling Gemeentefonds 2021'!$BS282</f>
        <v>0</v>
      </c>
      <c r="Z282" s="120">
        <f>'Verdeling Gemeentefonds 2021'!BR282/'Verdeling Gemeentefonds 2021'!$BS282</f>
        <v>2.0868108846070249E-3</v>
      </c>
      <c r="AA282" s="129">
        <f t="shared" si="4"/>
        <v>1.0000001741409383</v>
      </c>
    </row>
    <row r="283" spans="1:27" x14ac:dyDescent="0.25">
      <c r="A283" s="128" t="s">
        <v>490</v>
      </c>
      <c r="B283" s="13" t="s">
        <v>191</v>
      </c>
      <c r="C283" s="112">
        <f>'Verdeling Gemeentefonds 2021'!D283/'Verdeling Gemeentefonds 2021'!$BS283</f>
        <v>0</v>
      </c>
      <c r="D283" s="115">
        <f>'Verdeling Gemeentefonds 2021'!E283/'Verdeling Gemeentefonds 2021'!$BS283</f>
        <v>0</v>
      </c>
      <c r="E283" s="115">
        <f>'Verdeling Gemeentefonds 2021'!F283/'Verdeling Gemeentefonds 2021'!$BS283</f>
        <v>0</v>
      </c>
      <c r="F283" s="115">
        <f>'Verdeling Gemeentefonds 2021'!G283/'Verdeling Gemeentefonds 2021'!$BS283</f>
        <v>0</v>
      </c>
      <c r="G283" s="115">
        <f>'Verdeling Gemeentefonds 2021'!H283/'Verdeling Gemeentefonds 2021'!$BS283</f>
        <v>0</v>
      </c>
      <c r="H283" s="115">
        <f>'Verdeling Gemeentefonds 2021'!I283/'Verdeling Gemeentefonds 2021'!$BS283</f>
        <v>0</v>
      </c>
      <c r="I283" s="119">
        <f>'Verdeling Gemeentefonds 2021'!J283/'Verdeling Gemeentefonds 2021'!$BS283</f>
        <v>0</v>
      </c>
      <c r="J283" s="113">
        <f>'Verdeling Gemeentefonds 2021'!N283/'Verdeling Gemeentefonds 2021'!$BS283</f>
        <v>0.13182535265048057</v>
      </c>
      <c r="K283" s="115">
        <f>'Verdeling Gemeentefonds 2021'!S283/'Verdeling Gemeentefonds 2021'!$BS283</f>
        <v>4.7874881024282251E-3</v>
      </c>
      <c r="L283" s="119">
        <f>'Verdeling Gemeentefonds 2021'!T283/'Verdeling Gemeentefonds 2021'!$BS283</f>
        <v>0.13661284075290878</v>
      </c>
      <c r="M283" s="112">
        <f>'Verdeling Gemeentefonds 2021'!Z283/'Verdeling Gemeentefonds 2021'!$BS283</f>
        <v>0.42611164581349981</v>
      </c>
      <c r="N283" s="115">
        <f>'Verdeling Gemeentefonds 2021'!AE283/'Verdeling Gemeentefonds 2021'!$BS283</f>
        <v>0.15054514255922616</v>
      </c>
      <c r="O283" s="117">
        <f>'Verdeling Gemeentefonds 2021'!AF283/'Verdeling Gemeentefonds 2021'!$BS283</f>
        <v>0.57665678837272594</v>
      </c>
      <c r="P283" s="122">
        <f>'Verdeling Gemeentefonds 2021'!AK283/'Verdeling Gemeentefonds 2021'!$BS283</f>
        <v>9.9947120634752959E-2</v>
      </c>
      <c r="Q283" s="125">
        <f>'Verdeling Gemeentefonds 2021'!AO283/'Verdeling Gemeentefonds 2021'!$BS283</f>
        <v>1.8133476180998011E-2</v>
      </c>
      <c r="R283" s="121">
        <f>'Verdeling Gemeentefonds 2021'!AR283/'Verdeling Gemeentefonds 2021'!$BS283</f>
        <v>2.3226142263740621E-2</v>
      </c>
      <c r="S283" s="121">
        <f>'Verdeling Gemeentefonds 2021'!AU283/'Verdeling Gemeentefonds 2021'!$BS283</f>
        <v>6.4347344148811603E-2</v>
      </c>
      <c r="T283" s="121">
        <f>'Verdeling Gemeentefonds 2021'!AX283/'Verdeling Gemeentefonds 2021'!$BS283</f>
        <v>3.8898480848605255E-2</v>
      </c>
      <c r="U283" s="121">
        <f>'Verdeling Gemeentefonds 2021'!BA283/'Verdeling Gemeentefonds 2021'!$BS283</f>
        <v>4.0270157127621851E-2</v>
      </c>
      <c r="V283" s="119">
        <f>'Verdeling Gemeentefonds 2021'!BB283/'Verdeling Gemeentefonds 2021'!$BS283</f>
        <v>0.18487560056977737</v>
      </c>
      <c r="W283" s="112">
        <f>'Verdeling Gemeentefonds 2021'!BI283/'Verdeling Gemeentefonds 2021'!$BS283</f>
        <v>-1.7901080737601992E-4</v>
      </c>
      <c r="X283" s="120">
        <f>'Verdeling Gemeentefonds 2021'!BF283/'Verdeling Gemeentefonds 2021'!$BS283</f>
        <v>0</v>
      </c>
      <c r="Y283" s="112">
        <f>'Verdeling Gemeentefonds 2021'!BL283/'Verdeling Gemeentefonds 2021'!$BS283</f>
        <v>0</v>
      </c>
      <c r="Z283" s="120">
        <f>'Verdeling Gemeentefonds 2021'!BR283/'Verdeling Gemeentefonds 2021'!$BS283</f>
        <v>2.0868108349760485E-3</v>
      </c>
      <c r="AA283" s="129">
        <f t="shared" si="4"/>
        <v>1.0000001503577651</v>
      </c>
    </row>
    <row r="284" spans="1:27" x14ac:dyDescent="0.25">
      <c r="A284" s="128" t="s">
        <v>324</v>
      </c>
      <c r="B284" s="13" t="s">
        <v>25</v>
      </c>
      <c r="C284" s="112">
        <f>'Verdeling Gemeentefonds 2021'!D284/'Verdeling Gemeentefonds 2021'!$BS284</f>
        <v>0</v>
      </c>
      <c r="D284" s="115">
        <f>'Verdeling Gemeentefonds 2021'!E284/'Verdeling Gemeentefonds 2021'!$BS284</f>
        <v>0</v>
      </c>
      <c r="E284" s="115">
        <f>'Verdeling Gemeentefonds 2021'!F284/'Verdeling Gemeentefonds 2021'!$BS284</f>
        <v>0</v>
      </c>
      <c r="F284" s="115">
        <f>'Verdeling Gemeentefonds 2021'!G284/'Verdeling Gemeentefonds 2021'!$BS284</f>
        <v>0</v>
      </c>
      <c r="G284" s="115">
        <f>'Verdeling Gemeentefonds 2021'!H284/'Verdeling Gemeentefonds 2021'!$BS284</f>
        <v>0</v>
      </c>
      <c r="H284" s="115">
        <f>'Verdeling Gemeentefonds 2021'!I284/'Verdeling Gemeentefonds 2021'!$BS284</f>
        <v>0</v>
      </c>
      <c r="I284" s="119">
        <f>'Verdeling Gemeentefonds 2021'!J284/'Verdeling Gemeentefonds 2021'!$BS284</f>
        <v>0</v>
      </c>
      <c r="J284" s="113">
        <f>'Verdeling Gemeentefonds 2021'!N284/'Verdeling Gemeentefonds 2021'!$BS284</f>
        <v>0.15937115686472941</v>
      </c>
      <c r="K284" s="115">
        <f>'Verdeling Gemeentefonds 2021'!S284/'Verdeling Gemeentefonds 2021'!$BS284</f>
        <v>6.7696484540808982E-2</v>
      </c>
      <c r="L284" s="119">
        <f>'Verdeling Gemeentefonds 2021'!T284/'Verdeling Gemeentefonds 2021'!$BS284</f>
        <v>0.22706764140553842</v>
      </c>
      <c r="M284" s="112">
        <f>'Verdeling Gemeentefonds 2021'!Z284/'Verdeling Gemeentefonds 2021'!$BS284</f>
        <v>0.38288079475091202</v>
      </c>
      <c r="N284" s="115">
        <f>'Verdeling Gemeentefonds 2021'!AE284/'Verdeling Gemeentefonds 2021'!$BS284</f>
        <v>0.14081854318301698</v>
      </c>
      <c r="O284" s="117">
        <f>'Verdeling Gemeentefonds 2021'!AF284/'Verdeling Gemeentefonds 2021'!$BS284</f>
        <v>0.52369933793392909</v>
      </c>
      <c r="P284" s="122">
        <f>'Verdeling Gemeentefonds 2021'!AK284/'Verdeling Gemeentefonds 2021'!$BS284</f>
        <v>3.1735826778269305E-2</v>
      </c>
      <c r="Q284" s="125">
        <f>'Verdeling Gemeentefonds 2021'!AO284/'Verdeling Gemeentefonds 2021'!$BS284</f>
        <v>1.9723293042687055E-2</v>
      </c>
      <c r="R284" s="121">
        <f>'Verdeling Gemeentefonds 2021'!AR284/'Verdeling Gemeentefonds 2021'!$BS284</f>
        <v>3.4718627641358135E-2</v>
      </c>
      <c r="S284" s="121">
        <f>'Verdeling Gemeentefonds 2021'!AU284/'Verdeling Gemeentefonds 2021'!$BS284</f>
        <v>8.7834826954902745E-2</v>
      </c>
      <c r="T284" s="121">
        <f>'Verdeling Gemeentefonds 2021'!AX284/'Verdeling Gemeentefonds 2021'!$BS284</f>
        <v>5.5939613302381216E-2</v>
      </c>
      <c r="U284" s="121">
        <f>'Verdeling Gemeentefonds 2021'!BA284/'Verdeling Gemeentefonds 2021'!$BS284</f>
        <v>1.7364277102938842E-2</v>
      </c>
      <c r="V284" s="119">
        <f>'Verdeling Gemeentefonds 2021'!BB284/'Verdeling Gemeentefonds 2021'!$BS284</f>
        <v>0.21558063804426802</v>
      </c>
      <c r="W284" s="112">
        <f>'Verdeling Gemeentefonds 2021'!BI284/'Verdeling Gemeentefonds 2021'!$BS284</f>
        <v>-1.705201558170947E-4</v>
      </c>
      <c r="X284" s="120">
        <f>'Verdeling Gemeentefonds 2021'!BF284/'Verdeling Gemeentefonds 2021'!$BS284</f>
        <v>0</v>
      </c>
      <c r="Y284" s="112">
        <f>'Verdeling Gemeentefonds 2021'!BL284/'Verdeling Gemeentefonds 2021'!$BS284</f>
        <v>0</v>
      </c>
      <c r="Z284" s="120">
        <f>'Verdeling Gemeentefonds 2021'!BR284/'Verdeling Gemeentefonds 2021'!$BS284</f>
        <v>2.0868099660583663E-3</v>
      </c>
      <c r="AA284" s="129">
        <f t="shared" si="4"/>
        <v>0.99999973397224606</v>
      </c>
    </row>
    <row r="285" spans="1:27" x14ac:dyDescent="0.25">
      <c r="A285" s="128" t="s">
        <v>341</v>
      </c>
      <c r="B285" s="13" t="s">
        <v>42</v>
      </c>
      <c r="C285" s="112">
        <f>'Verdeling Gemeentefonds 2021'!D285/'Verdeling Gemeentefonds 2021'!$BS285</f>
        <v>0</v>
      </c>
      <c r="D285" s="115">
        <f>'Verdeling Gemeentefonds 2021'!E285/'Verdeling Gemeentefonds 2021'!$BS285</f>
        <v>0</v>
      </c>
      <c r="E285" s="115">
        <f>'Verdeling Gemeentefonds 2021'!F285/'Verdeling Gemeentefonds 2021'!$BS285</f>
        <v>0</v>
      </c>
      <c r="F285" s="115">
        <f>'Verdeling Gemeentefonds 2021'!G285/'Verdeling Gemeentefonds 2021'!$BS285</f>
        <v>0</v>
      </c>
      <c r="G285" s="115">
        <f>'Verdeling Gemeentefonds 2021'!H285/'Verdeling Gemeentefonds 2021'!$BS285</f>
        <v>0</v>
      </c>
      <c r="H285" s="115">
        <f>'Verdeling Gemeentefonds 2021'!I285/'Verdeling Gemeentefonds 2021'!$BS285</f>
        <v>0</v>
      </c>
      <c r="I285" s="119">
        <f>'Verdeling Gemeentefonds 2021'!J285/'Verdeling Gemeentefonds 2021'!$BS285</f>
        <v>0</v>
      </c>
      <c r="J285" s="113">
        <f>'Verdeling Gemeentefonds 2021'!N285/'Verdeling Gemeentefonds 2021'!$BS285</f>
        <v>5.548770778223501E-2</v>
      </c>
      <c r="K285" s="115">
        <f>'Verdeling Gemeentefonds 2021'!S285/'Verdeling Gemeentefonds 2021'!$BS285</f>
        <v>2.3270381111837615E-2</v>
      </c>
      <c r="L285" s="119">
        <f>'Verdeling Gemeentefonds 2021'!T285/'Verdeling Gemeentefonds 2021'!$BS285</f>
        <v>7.8758088894072625E-2</v>
      </c>
      <c r="M285" s="112">
        <f>'Verdeling Gemeentefonds 2021'!Z285/'Verdeling Gemeentefonds 2021'!$BS285</f>
        <v>0.31326942545134584</v>
      </c>
      <c r="N285" s="115">
        <f>'Verdeling Gemeentefonds 2021'!AE285/'Verdeling Gemeentefonds 2021'!$BS285</f>
        <v>0.19222738597683492</v>
      </c>
      <c r="O285" s="117">
        <f>'Verdeling Gemeentefonds 2021'!AF285/'Verdeling Gemeentefonds 2021'!$BS285</f>
        <v>0.5054968114281807</v>
      </c>
      <c r="P285" s="122">
        <f>'Verdeling Gemeentefonds 2021'!AK285/'Verdeling Gemeentefonds 2021'!$BS285</f>
        <v>3.561788818285818E-2</v>
      </c>
      <c r="Q285" s="125">
        <f>'Verdeling Gemeentefonds 2021'!AO285/'Verdeling Gemeentefonds 2021'!$BS285</f>
        <v>1.6003481462636592E-2</v>
      </c>
      <c r="R285" s="121">
        <f>'Verdeling Gemeentefonds 2021'!AR285/'Verdeling Gemeentefonds 2021'!$BS285</f>
        <v>7.9830132593646241E-2</v>
      </c>
      <c r="S285" s="121">
        <f>'Verdeling Gemeentefonds 2021'!AU285/'Verdeling Gemeentefonds 2021'!$BS285</f>
        <v>9.0596099037063171E-2</v>
      </c>
      <c r="T285" s="121">
        <f>'Verdeling Gemeentefonds 2021'!AX285/'Verdeling Gemeentefonds 2021'!$BS285</f>
        <v>0.11773293956123308</v>
      </c>
      <c r="U285" s="121">
        <f>'Verdeling Gemeentefonds 2021'!BA285/'Verdeling Gemeentefonds 2021'!$BS285</f>
        <v>7.4055669907871047E-2</v>
      </c>
      <c r="V285" s="119">
        <f>'Verdeling Gemeentefonds 2021'!BB285/'Verdeling Gemeentefonds 2021'!$BS285</f>
        <v>0.37821832256245008</v>
      </c>
      <c r="W285" s="112">
        <f>'Verdeling Gemeentefonds 2021'!BI285/'Verdeling Gemeentefonds 2021'!$BS285</f>
        <v>-1.7788383954052742E-4</v>
      </c>
      <c r="X285" s="120">
        <f>'Verdeling Gemeentefonds 2021'!BF285/'Verdeling Gemeentefonds 2021'!$BS285</f>
        <v>0</v>
      </c>
      <c r="Y285" s="112">
        <f>'Verdeling Gemeentefonds 2021'!BL285/'Verdeling Gemeentefonds 2021'!$BS285</f>
        <v>0</v>
      </c>
      <c r="Z285" s="120">
        <f>'Verdeling Gemeentefonds 2021'!BR285/'Verdeling Gemeentefonds 2021'!$BS285</f>
        <v>2.0868106001481032E-3</v>
      </c>
      <c r="AA285" s="129">
        <f t="shared" si="4"/>
        <v>1.0000000378281693</v>
      </c>
    </row>
    <row r="286" spans="1:27" x14ac:dyDescent="0.25">
      <c r="A286" s="128" t="s">
        <v>491</v>
      </c>
      <c r="B286" s="13" t="s">
        <v>192</v>
      </c>
      <c r="C286" s="112">
        <f>'Verdeling Gemeentefonds 2021'!D286/'Verdeling Gemeentefonds 2021'!$BS286</f>
        <v>0</v>
      </c>
      <c r="D286" s="115">
        <f>'Verdeling Gemeentefonds 2021'!E286/'Verdeling Gemeentefonds 2021'!$BS286</f>
        <v>0</v>
      </c>
      <c r="E286" s="115">
        <f>'Verdeling Gemeentefonds 2021'!F286/'Verdeling Gemeentefonds 2021'!$BS286</f>
        <v>0</v>
      </c>
      <c r="F286" s="115">
        <f>'Verdeling Gemeentefonds 2021'!G286/'Verdeling Gemeentefonds 2021'!$BS286</f>
        <v>0</v>
      </c>
      <c r="G286" s="115">
        <f>'Verdeling Gemeentefonds 2021'!H286/'Verdeling Gemeentefonds 2021'!$BS286</f>
        <v>0</v>
      </c>
      <c r="H286" s="115">
        <f>'Verdeling Gemeentefonds 2021'!I286/'Verdeling Gemeentefonds 2021'!$BS286</f>
        <v>0</v>
      </c>
      <c r="I286" s="119">
        <f>'Verdeling Gemeentefonds 2021'!J286/'Verdeling Gemeentefonds 2021'!$BS286</f>
        <v>0</v>
      </c>
      <c r="J286" s="113">
        <f>'Verdeling Gemeentefonds 2021'!N286/'Verdeling Gemeentefonds 2021'!$BS286</f>
        <v>5.6439243231518742E-2</v>
      </c>
      <c r="K286" s="115">
        <f>'Verdeling Gemeentefonds 2021'!S286/'Verdeling Gemeentefonds 2021'!$BS286</f>
        <v>7.0699461276169245E-3</v>
      </c>
      <c r="L286" s="119">
        <f>'Verdeling Gemeentefonds 2021'!T286/'Verdeling Gemeentefonds 2021'!$BS286</f>
        <v>6.3509189359135673E-2</v>
      </c>
      <c r="M286" s="112">
        <f>'Verdeling Gemeentefonds 2021'!Z286/'Verdeling Gemeentefonds 2021'!$BS286</f>
        <v>0.35276866944949814</v>
      </c>
      <c r="N286" s="115">
        <f>'Verdeling Gemeentefonds 2021'!AE286/'Verdeling Gemeentefonds 2021'!$BS286</f>
        <v>0.22017086773342898</v>
      </c>
      <c r="O286" s="117">
        <f>'Verdeling Gemeentefonds 2021'!AF286/'Verdeling Gemeentefonds 2021'!$BS286</f>
        <v>0.57293953718292712</v>
      </c>
      <c r="P286" s="122">
        <f>'Verdeling Gemeentefonds 2021'!AK286/'Verdeling Gemeentefonds 2021'!$BS286</f>
        <v>0.26296395085400187</v>
      </c>
      <c r="Q286" s="125">
        <f>'Verdeling Gemeentefonds 2021'!AO286/'Verdeling Gemeentefonds 2021'!$BS286</f>
        <v>1.5689910364348698E-2</v>
      </c>
      <c r="R286" s="121">
        <f>'Verdeling Gemeentefonds 2021'!AR286/'Verdeling Gemeentefonds 2021'!$BS286</f>
        <v>2.1651609213143824E-2</v>
      </c>
      <c r="S286" s="121">
        <f>'Verdeling Gemeentefonds 2021'!AU286/'Verdeling Gemeentefonds 2021'!$BS286</f>
        <v>3.4205270637397533E-2</v>
      </c>
      <c r="T286" s="121">
        <f>'Verdeling Gemeentefonds 2021'!AX286/'Verdeling Gemeentefonds 2021'!$BS286</f>
        <v>1.3524558634420061E-2</v>
      </c>
      <c r="U286" s="121">
        <f>'Verdeling Gemeentefonds 2021'!BA286/'Verdeling Gemeentefonds 2021'!$BS286</f>
        <v>1.3613474113214934E-2</v>
      </c>
      <c r="V286" s="119">
        <f>'Verdeling Gemeentefonds 2021'!BB286/'Verdeling Gemeentefonds 2021'!$BS286</f>
        <v>9.8684822962525065E-2</v>
      </c>
      <c r="W286" s="112">
        <f>'Verdeling Gemeentefonds 2021'!BI286/'Verdeling Gemeentefonds 2021'!$BS286</f>
        <v>-1.8433746754682634E-4</v>
      </c>
      <c r="X286" s="120">
        <f>'Verdeling Gemeentefonds 2021'!BF286/'Verdeling Gemeentefonds 2021'!$BS286</f>
        <v>0</v>
      </c>
      <c r="Y286" s="112">
        <f>'Verdeling Gemeentefonds 2021'!BL286/'Verdeling Gemeentefonds 2021'!$BS286</f>
        <v>0</v>
      </c>
      <c r="Z286" s="120">
        <f>'Verdeling Gemeentefonds 2021'!BR286/'Verdeling Gemeentefonds 2021'!$BS286</f>
        <v>2.0868104656082617E-3</v>
      </c>
      <c r="AA286" s="129">
        <f t="shared" si="4"/>
        <v>0.99999997335665114</v>
      </c>
    </row>
    <row r="287" spans="1:27" x14ac:dyDescent="0.25">
      <c r="A287" s="128" t="s">
        <v>325</v>
      </c>
      <c r="B287" s="13" t="s">
        <v>26</v>
      </c>
      <c r="C287" s="112">
        <f>'Verdeling Gemeentefonds 2021'!D287/'Verdeling Gemeentefonds 2021'!$BS287</f>
        <v>0</v>
      </c>
      <c r="D287" s="115">
        <f>'Verdeling Gemeentefonds 2021'!E287/'Verdeling Gemeentefonds 2021'!$BS287</f>
        <v>0</v>
      </c>
      <c r="E287" s="115">
        <f>'Verdeling Gemeentefonds 2021'!F287/'Verdeling Gemeentefonds 2021'!$BS287</f>
        <v>0</v>
      </c>
      <c r="F287" s="115">
        <f>'Verdeling Gemeentefonds 2021'!G287/'Verdeling Gemeentefonds 2021'!$BS287</f>
        <v>0</v>
      </c>
      <c r="G287" s="115">
        <f>'Verdeling Gemeentefonds 2021'!H287/'Verdeling Gemeentefonds 2021'!$BS287</f>
        <v>0</v>
      </c>
      <c r="H287" s="115">
        <f>'Verdeling Gemeentefonds 2021'!I287/'Verdeling Gemeentefonds 2021'!$BS287</f>
        <v>0</v>
      </c>
      <c r="I287" s="119">
        <f>'Verdeling Gemeentefonds 2021'!J287/'Verdeling Gemeentefonds 2021'!$BS287</f>
        <v>0</v>
      </c>
      <c r="J287" s="113">
        <f>'Verdeling Gemeentefonds 2021'!N287/'Verdeling Gemeentefonds 2021'!$BS287</f>
        <v>0.14271569777219775</v>
      </c>
      <c r="K287" s="115">
        <f>'Verdeling Gemeentefonds 2021'!S287/'Verdeling Gemeentefonds 2021'!$BS287</f>
        <v>0</v>
      </c>
      <c r="L287" s="119">
        <f>'Verdeling Gemeentefonds 2021'!T287/'Verdeling Gemeentefonds 2021'!$BS287</f>
        <v>0.14271569777219775</v>
      </c>
      <c r="M287" s="112">
        <f>'Verdeling Gemeentefonds 2021'!Z287/'Verdeling Gemeentefonds 2021'!$BS287</f>
        <v>0.40366245175966131</v>
      </c>
      <c r="N287" s="115">
        <f>'Verdeling Gemeentefonds 2021'!AE287/'Verdeling Gemeentefonds 2021'!$BS287</f>
        <v>0.19837241846759676</v>
      </c>
      <c r="O287" s="117">
        <f>'Verdeling Gemeentefonds 2021'!AF287/'Verdeling Gemeentefonds 2021'!$BS287</f>
        <v>0.60203487022725799</v>
      </c>
      <c r="P287" s="122">
        <f>'Verdeling Gemeentefonds 2021'!AK287/'Verdeling Gemeentefonds 2021'!$BS287</f>
        <v>4.5247180045944975E-2</v>
      </c>
      <c r="Q287" s="125">
        <f>'Verdeling Gemeentefonds 2021'!AO287/'Verdeling Gemeentefonds 2021'!$BS287</f>
        <v>1.6800450401808185E-2</v>
      </c>
      <c r="R287" s="121">
        <f>'Verdeling Gemeentefonds 2021'!AR287/'Verdeling Gemeentefonds 2021'!$BS287</f>
        <v>5.2915951193247379E-2</v>
      </c>
      <c r="S287" s="121">
        <f>'Verdeling Gemeentefonds 2021'!AU287/'Verdeling Gemeentefonds 2021'!$BS287</f>
        <v>9.304311336854211E-2</v>
      </c>
      <c r="T287" s="121">
        <f>'Verdeling Gemeentefonds 2021'!AX287/'Verdeling Gemeentefonds 2021'!$BS287</f>
        <v>3.3660251088484944E-2</v>
      </c>
      <c r="U287" s="121">
        <f>'Verdeling Gemeentefonds 2021'!BA287/'Verdeling Gemeentefonds 2021'!$BS287</f>
        <v>1.1633204536108069E-2</v>
      </c>
      <c r="V287" s="119">
        <f>'Verdeling Gemeentefonds 2021'!BB287/'Verdeling Gemeentefonds 2021'!$BS287</f>
        <v>0.20805297058819067</v>
      </c>
      <c r="W287" s="112">
        <f>'Verdeling Gemeentefonds 2021'!BI287/'Verdeling Gemeentefonds 2021'!$BS287</f>
        <v>-1.3762728286072115E-4</v>
      </c>
      <c r="X287" s="120">
        <f>'Verdeling Gemeentefonds 2021'!BF287/'Verdeling Gemeentefonds 2021'!$BS287</f>
        <v>0</v>
      </c>
      <c r="Y287" s="112">
        <f>'Verdeling Gemeentefonds 2021'!BL287/'Verdeling Gemeentefonds 2021'!$BS287</f>
        <v>0</v>
      </c>
      <c r="Z287" s="120">
        <f>'Verdeling Gemeentefonds 2021'!BR287/'Verdeling Gemeentefonds 2021'!$BS287</f>
        <v>2.0868103160049923E-3</v>
      </c>
      <c r="AA287" s="129">
        <f t="shared" si="4"/>
        <v>0.99999990166673569</v>
      </c>
    </row>
    <row r="288" spans="1:27" x14ac:dyDescent="0.25">
      <c r="A288" s="128" t="s">
        <v>542</v>
      </c>
      <c r="B288" s="13" t="s">
        <v>245</v>
      </c>
      <c r="C288" s="112">
        <f>'Verdeling Gemeentefonds 2021'!D288/'Verdeling Gemeentefonds 2021'!$BS288</f>
        <v>0</v>
      </c>
      <c r="D288" s="115">
        <f>'Verdeling Gemeentefonds 2021'!E288/'Verdeling Gemeentefonds 2021'!$BS288</f>
        <v>0</v>
      </c>
      <c r="E288" s="115">
        <f>'Verdeling Gemeentefonds 2021'!F288/'Verdeling Gemeentefonds 2021'!$BS288</f>
        <v>0</v>
      </c>
      <c r="F288" s="115">
        <f>'Verdeling Gemeentefonds 2021'!G288/'Verdeling Gemeentefonds 2021'!$BS288</f>
        <v>0</v>
      </c>
      <c r="G288" s="115">
        <f>'Verdeling Gemeentefonds 2021'!H288/'Verdeling Gemeentefonds 2021'!$BS288</f>
        <v>0</v>
      </c>
      <c r="H288" s="115">
        <f>'Verdeling Gemeentefonds 2021'!I288/'Verdeling Gemeentefonds 2021'!$BS288</f>
        <v>0</v>
      </c>
      <c r="I288" s="119">
        <f>'Verdeling Gemeentefonds 2021'!J288/'Verdeling Gemeentefonds 2021'!$BS288</f>
        <v>0</v>
      </c>
      <c r="J288" s="113">
        <f>'Verdeling Gemeentefonds 2021'!N288/'Verdeling Gemeentefonds 2021'!$BS288</f>
        <v>5.883771044952333E-2</v>
      </c>
      <c r="K288" s="115">
        <f>'Verdeling Gemeentefonds 2021'!S288/'Verdeling Gemeentefonds 2021'!$BS288</f>
        <v>2.7389371681264094E-3</v>
      </c>
      <c r="L288" s="119">
        <f>'Verdeling Gemeentefonds 2021'!T288/'Verdeling Gemeentefonds 2021'!$BS288</f>
        <v>6.1576647617649742E-2</v>
      </c>
      <c r="M288" s="112">
        <f>'Verdeling Gemeentefonds 2021'!Z288/'Verdeling Gemeentefonds 2021'!$BS288</f>
        <v>0.25100890215061089</v>
      </c>
      <c r="N288" s="115">
        <f>'Verdeling Gemeentefonds 2021'!AE288/'Verdeling Gemeentefonds 2021'!$BS288</f>
        <v>0.22212834329130013</v>
      </c>
      <c r="O288" s="117">
        <f>'Verdeling Gemeentefonds 2021'!AF288/'Verdeling Gemeentefonds 2021'!$BS288</f>
        <v>0.4731372454419111</v>
      </c>
      <c r="P288" s="122">
        <f>'Verdeling Gemeentefonds 2021'!AK288/'Verdeling Gemeentefonds 2021'!$BS288</f>
        <v>0.37957446330375483</v>
      </c>
      <c r="Q288" s="125">
        <f>'Verdeling Gemeentefonds 2021'!AO288/'Verdeling Gemeentefonds 2021'!$BS288</f>
        <v>9.870570208868933E-3</v>
      </c>
      <c r="R288" s="121">
        <f>'Verdeling Gemeentefonds 2021'!AR288/'Verdeling Gemeentefonds 2021'!$BS288</f>
        <v>3.9264702261578638E-3</v>
      </c>
      <c r="S288" s="121">
        <f>'Verdeling Gemeentefonds 2021'!AU288/'Verdeling Gemeentefonds 2021'!$BS288</f>
        <v>3.1658797148665714E-2</v>
      </c>
      <c r="T288" s="121">
        <f>'Verdeling Gemeentefonds 2021'!AX288/'Verdeling Gemeentefonds 2021'!$BS288</f>
        <v>1.8712720169792425E-2</v>
      </c>
      <c r="U288" s="121">
        <f>'Verdeling Gemeentefonds 2021'!BA288/'Verdeling Gemeentefonds 2021'!$BS288</f>
        <v>1.9637964307732354E-2</v>
      </c>
      <c r="V288" s="119">
        <f>'Verdeling Gemeentefonds 2021'!BB288/'Verdeling Gemeentefonds 2021'!$BS288</f>
        <v>8.380652206121729E-2</v>
      </c>
      <c r="W288" s="112">
        <f>'Verdeling Gemeentefonds 2021'!BI288/'Verdeling Gemeentefonds 2021'!$BS288</f>
        <v>-1.8159789898479151E-4</v>
      </c>
      <c r="X288" s="120">
        <f>'Verdeling Gemeentefonds 2021'!BF288/'Verdeling Gemeentefonds 2021'!$BS288</f>
        <v>0</v>
      </c>
      <c r="Y288" s="112">
        <f>'Verdeling Gemeentefonds 2021'!BL288/'Verdeling Gemeentefonds 2021'!$BS288</f>
        <v>0</v>
      </c>
      <c r="Z288" s="120">
        <f>'Verdeling Gemeentefonds 2021'!BR288/'Verdeling Gemeentefonds 2021'!$BS288</f>
        <v>2.0868107116025283E-3</v>
      </c>
      <c r="AA288" s="129">
        <f t="shared" si="4"/>
        <v>1.0000000912371507</v>
      </c>
    </row>
    <row r="289" spans="1:27" x14ac:dyDescent="0.25">
      <c r="A289" s="128" t="s">
        <v>326</v>
      </c>
      <c r="B289" s="13" t="s">
        <v>27</v>
      </c>
      <c r="C289" s="112">
        <f>'Verdeling Gemeentefonds 2021'!D289/'Verdeling Gemeentefonds 2021'!$BS289</f>
        <v>0</v>
      </c>
      <c r="D289" s="115">
        <f>'Verdeling Gemeentefonds 2021'!E289/'Verdeling Gemeentefonds 2021'!$BS289</f>
        <v>0</v>
      </c>
      <c r="E289" s="115">
        <f>'Verdeling Gemeentefonds 2021'!F289/'Verdeling Gemeentefonds 2021'!$BS289</f>
        <v>0</v>
      </c>
      <c r="F289" s="115">
        <f>'Verdeling Gemeentefonds 2021'!G289/'Verdeling Gemeentefonds 2021'!$BS289</f>
        <v>0</v>
      </c>
      <c r="G289" s="115">
        <f>'Verdeling Gemeentefonds 2021'!H289/'Verdeling Gemeentefonds 2021'!$BS289</f>
        <v>0</v>
      </c>
      <c r="H289" s="115">
        <f>'Verdeling Gemeentefonds 2021'!I289/'Verdeling Gemeentefonds 2021'!$BS289</f>
        <v>0</v>
      </c>
      <c r="I289" s="119">
        <f>'Verdeling Gemeentefonds 2021'!J289/'Verdeling Gemeentefonds 2021'!$BS289</f>
        <v>0</v>
      </c>
      <c r="J289" s="113">
        <f>'Verdeling Gemeentefonds 2021'!N289/'Verdeling Gemeentefonds 2021'!$BS289</f>
        <v>4.4027039590234025E-2</v>
      </c>
      <c r="K289" s="115">
        <f>'Verdeling Gemeentefonds 2021'!S289/'Verdeling Gemeentefonds 2021'!$BS289</f>
        <v>2.6427324011496847E-2</v>
      </c>
      <c r="L289" s="119">
        <f>'Verdeling Gemeentefonds 2021'!T289/'Verdeling Gemeentefonds 2021'!$BS289</f>
        <v>7.0454363601730866E-2</v>
      </c>
      <c r="M289" s="112">
        <f>'Verdeling Gemeentefonds 2021'!Z289/'Verdeling Gemeentefonds 2021'!$BS289</f>
        <v>0.32860796110068141</v>
      </c>
      <c r="N289" s="115">
        <f>'Verdeling Gemeentefonds 2021'!AE289/'Verdeling Gemeentefonds 2021'!$BS289</f>
        <v>0.20770699989867417</v>
      </c>
      <c r="O289" s="117">
        <f>'Verdeling Gemeentefonds 2021'!AF289/'Verdeling Gemeentefonds 2021'!$BS289</f>
        <v>0.53631496099935549</v>
      </c>
      <c r="P289" s="122">
        <f>'Verdeling Gemeentefonds 2021'!AK289/'Verdeling Gemeentefonds 2021'!$BS289</f>
        <v>0.23153249218422139</v>
      </c>
      <c r="Q289" s="125">
        <f>'Verdeling Gemeentefonds 2021'!AO289/'Verdeling Gemeentefonds 2021'!$BS289</f>
        <v>1.2180436845926824E-2</v>
      </c>
      <c r="R289" s="121">
        <f>'Verdeling Gemeentefonds 2021'!AR289/'Verdeling Gemeentefonds 2021'!$BS289</f>
        <v>1.5767200952182755E-2</v>
      </c>
      <c r="S289" s="121">
        <f>'Verdeling Gemeentefonds 2021'!AU289/'Verdeling Gemeentefonds 2021'!$BS289</f>
        <v>6.3837338571236579E-2</v>
      </c>
      <c r="T289" s="121">
        <f>'Verdeling Gemeentefonds 2021'!AX289/'Verdeling Gemeentefonds 2021'!$BS289</f>
        <v>3.5425744384249981E-2</v>
      </c>
      <c r="U289" s="121">
        <f>'Verdeling Gemeentefonds 2021'!BA289/'Verdeling Gemeentefonds 2021'!$BS289</f>
        <v>3.2583310954890775E-2</v>
      </c>
      <c r="V289" s="119">
        <f>'Verdeling Gemeentefonds 2021'!BB289/'Verdeling Gemeentefonds 2021'!$BS289</f>
        <v>0.15979403170848691</v>
      </c>
      <c r="W289" s="112">
        <f>'Verdeling Gemeentefonds 2021'!BI289/'Verdeling Gemeentefonds 2021'!$BS289</f>
        <v>-1.8273559325672026E-4</v>
      </c>
      <c r="X289" s="120">
        <f>'Verdeling Gemeentefonds 2021'!BF289/'Verdeling Gemeentefonds 2021'!$BS289</f>
        <v>0</v>
      </c>
      <c r="Y289" s="112">
        <f>'Verdeling Gemeentefonds 2021'!BL289/'Verdeling Gemeentefonds 2021'!$BS289</f>
        <v>0</v>
      </c>
      <c r="Z289" s="120">
        <f>'Verdeling Gemeentefonds 2021'!BR289/'Verdeling Gemeentefonds 2021'!$BS289</f>
        <v>2.0868103610693972E-3</v>
      </c>
      <c r="AA289" s="129">
        <f t="shared" si="4"/>
        <v>0.99999992326160736</v>
      </c>
    </row>
    <row r="290" spans="1:27" x14ac:dyDescent="0.25">
      <c r="A290" s="128" t="s">
        <v>327</v>
      </c>
      <c r="B290" s="13" t="s">
        <v>28</v>
      </c>
      <c r="C290" s="112">
        <f>'Verdeling Gemeentefonds 2021'!D290/'Verdeling Gemeentefonds 2021'!$BS290</f>
        <v>0</v>
      </c>
      <c r="D290" s="115">
        <f>'Verdeling Gemeentefonds 2021'!E290/'Verdeling Gemeentefonds 2021'!$BS290</f>
        <v>0</v>
      </c>
      <c r="E290" s="115">
        <f>'Verdeling Gemeentefonds 2021'!F290/'Verdeling Gemeentefonds 2021'!$BS290</f>
        <v>0</v>
      </c>
      <c r="F290" s="115">
        <f>'Verdeling Gemeentefonds 2021'!G290/'Verdeling Gemeentefonds 2021'!$BS290</f>
        <v>0</v>
      </c>
      <c r="G290" s="115">
        <f>'Verdeling Gemeentefonds 2021'!H290/'Verdeling Gemeentefonds 2021'!$BS290</f>
        <v>0</v>
      </c>
      <c r="H290" s="115">
        <f>'Verdeling Gemeentefonds 2021'!I290/'Verdeling Gemeentefonds 2021'!$BS290</f>
        <v>0</v>
      </c>
      <c r="I290" s="119">
        <f>'Verdeling Gemeentefonds 2021'!J290/'Verdeling Gemeentefonds 2021'!$BS290</f>
        <v>0</v>
      </c>
      <c r="J290" s="113">
        <f>'Verdeling Gemeentefonds 2021'!N290/'Verdeling Gemeentefonds 2021'!$BS290</f>
        <v>7.0480525285694692E-2</v>
      </c>
      <c r="K290" s="115">
        <f>'Verdeling Gemeentefonds 2021'!S290/'Verdeling Gemeentefonds 2021'!$BS290</f>
        <v>3.7761955581883631E-2</v>
      </c>
      <c r="L290" s="119">
        <f>'Verdeling Gemeentefonds 2021'!T290/'Verdeling Gemeentefonds 2021'!$BS290</f>
        <v>0.10824248086757833</v>
      </c>
      <c r="M290" s="112">
        <f>'Verdeling Gemeentefonds 2021'!Z290/'Verdeling Gemeentefonds 2021'!$BS290</f>
        <v>0.3356900367673602</v>
      </c>
      <c r="N290" s="115">
        <f>'Verdeling Gemeentefonds 2021'!AE290/'Verdeling Gemeentefonds 2021'!$BS290</f>
        <v>0.23134080286650033</v>
      </c>
      <c r="O290" s="117">
        <f>'Verdeling Gemeentefonds 2021'!AF290/'Verdeling Gemeentefonds 2021'!$BS290</f>
        <v>0.56703083963386058</v>
      </c>
      <c r="P290" s="122">
        <f>'Verdeling Gemeentefonds 2021'!AK290/'Verdeling Gemeentefonds 2021'!$BS290</f>
        <v>0.17514726359293703</v>
      </c>
      <c r="Q290" s="125">
        <f>'Verdeling Gemeentefonds 2021'!AO290/'Verdeling Gemeentefonds 2021'!$BS290</f>
        <v>1.4295863717877859E-2</v>
      </c>
      <c r="R290" s="121">
        <f>'Verdeling Gemeentefonds 2021'!AR290/'Verdeling Gemeentefonds 2021'!$BS290</f>
        <v>2.2307505786171671E-2</v>
      </c>
      <c r="S290" s="121">
        <f>'Verdeling Gemeentefonds 2021'!AU290/'Verdeling Gemeentefonds 2021'!$BS290</f>
        <v>6.0089007191325969E-2</v>
      </c>
      <c r="T290" s="121">
        <f>'Verdeling Gemeentefonds 2021'!AX290/'Verdeling Gemeentefonds 2021'!$BS290</f>
        <v>3.3511149178149416E-2</v>
      </c>
      <c r="U290" s="121">
        <f>'Verdeling Gemeentefonds 2021'!BA290/'Verdeling Gemeentefonds 2021'!$BS290</f>
        <v>1.7448450512934224E-2</v>
      </c>
      <c r="V290" s="119">
        <f>'Verdeling Gemeentefonds 2021'!BB290/'Verdeling Gemeentefonds 2021'!$BS290</f>
        <v>0.14765197638645913</v>
      </c>
      <c r="W290" s="112">
        <f>'Verdeling Gemeentefonds 2021'!BI290/'Verdeling Gemeentefonds 2021'!$BS290</f>
        <v>-1.5953760010151282E-4</v>
      </c>
      <c r="X290" s="120">
        <f>'Verdeling Gemeentefonds 2021'!BF290/'Verdeling Gemeentefonds 2021'!$BS290</f>
        <v>0</v>
      </c>
      <c r="Y290" s="112">
        <f>'Verdeling Gemeentefonds 2021'!BL290/'Verdeling Gemeentefonds 2021'!$BS290</f>
        <v>0</v>
      </c>
      <c r="Z290" s="120">
        <f>'Verdeling Gemeentefonds 2021'!BR290/'Verdeling Gemeentefonds 2021'!$BS290</f>
        <v>2.0868101728222866E-3</v>
      </c>
      <c r="AA290" s="129">
        <f t="shared" si="4"/>
        <v>0.99999983305355578</v>
      </c>
    </row>
    <row r="291" spans="1:27" x14ac:dyDescent="0.25">
      <c r="A291" s="128" t="s">
        <v>393</v>
      </c>
      <c r="B291" s="13" t="s">
        <v>94</v>
      </c>
      <c r="C291" s="112">
        <f>'Verdeling Gemeentefonds 2021'!D291/'Verdeling Gemeentefonds 2021'!$BS291</f>
        <v>0</v>
      </c>
      <c r="D291" s="115">
        <f>'Verdeling Gemeentefonds 2021'!E291/'Verdeling Gemeentefonds 2021'!$BS291</f>
        <v>0</v>
      </c>
      <c r="E291" s="115">
        <f>'Verdeling Gemeentefonds 2021'!F291/'Verdeling Gemeentefonds 2021'!$BS291</f>
        <v>0</v>
      </c>
      <c r="F291" s="115">
        <f>'Verdeling Gemeentefonds 2021'!G291/'Verdeling Gemeentefonds 2021'!$BS291</f>
        <v>0</v>
      </c>
      <c r="G291" s="115">
        <f>'Verdeling Gemeentefonds 2021'!H291/'Verdeling Gemeentefonds 2021'!$BS291</f>
        <v>0</v>
      </c>
      <c r="H291" s="115">
        <f>'Verdeling Gemeentefonds 2021'!I291/'Verdeling Gemeentefonds 2021'!$BS291</f>
        <v>0</v>
      </c>
      <c r="I291" s="119">
        <f>'Verdeling Gemeentefonds 2021'!J291/'Verdeling Gemeentefonds 2021'!$BS291</f>
        <v>0</v>
      </c>
      <c r="J291" s="113">
        <f>'Verdeling Gemeentefonds 2021'!N291/'Verdeling Gemeentefonds 2021'!$BS291</f>
        <v>0.23593817047651025</v>
      </c>
      <c r="K291" s="115">
        <f>'Verdeling Gemeentefonds 2021'!S291/'Verdeling Gemeentefonds 2021'!$BS291</f>
        <v>5.7847198797545796E-2</v>
      </c>
      <c r="L291" s="119">
        <f>'Verdeling Gemeentefonds 2021'!T291/'Verdeling Gemeentefonds 2021'!$BS291</f>
        <v>0.29378536927405602</v>
      </c>
      <c r="M291" s="112">
        <f>'Verdeling Gemeentefonds 2021'!Z291/'Verdeling Gemeentefonds 2021'!$BS291</f>
        <v>0.3575418583917872</v>
      </c>
      <c r="N291" s="115">
        <f>'Verdeling Gemeentefonds 2021'!AE291/'Verdeling Gemeentefonds 2021'!$BS291</f>
        <v>9.6504618822987123E-2</v>
      </c>
      <c r="O291" s="117">
        <f>'Verdeling Gemeentefonds 2021'!AF291/'Verdeling Gemeentefonds 2021'!$BS291</f>
        <v>0.45404647721477431</v>
      </c>
      <c r="P291" s="122">
        <f>'Verdeling Gemeentefonds 2021'!AK291/'Verdeling Gemeentefonds 2021'!$BS291</f>
        <v>2.7440820144352021E-2</v>
      </c>
      <c r="Q291" s="125">
        <f>'Verdeling Gemeentefonds 2021'!AO291/'Verdeling Gemeentefonds 2021'!$BS291</f>
        <v>1.41198923189482E-2</v>
      </c>
      <c r="R291" s="121">
        <f>'Verdeling Gemeentefonds 2021'!AR291/'Verdeling Gemeentefonds 2021'!$BS291</f>
        <v>4.9157303749659521E-2</v>
      </c>
      <c r="S291" s="121">
        <f>'Verdeling Gemeentefonds 2021'!AU291/'Verdeling Gemeentefonds 2021'!$BS291</f>
        <v>6.8347310277786913E-2</v>
      </c>
      <c r="T291" s="121">
        <f>'Verdeling Gemeentefonds 2021'!AX291/'Verdeling Gemeentefonds 2021'!$BS291</f>
        <v>4.7461796530864478E-2</v>
      </c>
      <c r="U291" s="121">
        <f>'Verdeling Gemeentefonds 2021'!BA291/'Verdeling Gemeentefonds 2021'!$BS291</f>
        <v>4.3665685192899518E-2</v>
      </c>
      <c r="V291" s="119">
        <f>'Verdeling Gemeentefonds 2021'!BB291/'Verdeling Gemeentefonds 2021'!$BS291</f>
        <v>0.22275198807015867</v>
      </c>
      <c r="W291" s="112">
        <f>'Verdeling Gemeentefonds 2021'!BI291/'Verdeling Gemeentefonds 2021'!$BS291</f>
        <v>-1.1150955257384686E-4</v>
      </c>
      <c r="X291" s="120">
        <f>'Verdeling Gemeentefonds 2021'!BF291/'Verdeling Gemeentefonds 2021'!$BS291</f>
        <v>0</v>
      </c>
      <c r="Y291" s="112">
        <f>'Verdeling Gemeentefonds 2021'!BL291/'Verdeling Gemeentefonds 2021'!$BS291</f>
        <v>0</v>
      </c>
      <c r="Z291" s="120">
        <f>'Verdeling Gemeentefonds 2021'!BR291/'Verdeling Gemeentefonds 2021'!$BS291</f>
        <v>2.0868104285102513E-3</v>
      </c>
      <c r="AA291" s="129">
        <f t="shared" si="4"/>
        <v>0.99999995557927734</v>
      </c>
    </row>
    <row r="292" spans="1:27" x14ac:dyDescent="0.25">
      <c r="A292" s="128" t="s">
        <v>441</v>
      </c>
      <c r="B292" s="13" t="s">
        <v>142</v>
      </c>
      <c r="C292" s="112">
        <f>'Verdeling Gemeentefonds 2021'!D292/'Verdeling Gemeentefonds 2021'!$BS292</f>
        <v>0</v>
      </c>
      <c r="D292" s="115">
        <f>'Verdeling Gemeentefonds 2021'!E292/'Verdeling Gemeentefonds 2021'!$BS292</f>
        <v>0</v>
      </c>
      <c r="E292" s="115">
        <f>'Verdeling Gemeentefonds 2021'!F292/'Verdeling Gemeentefonds 2021'!$BS292</f>
        <v>0</v>
      </c>
      <c r="F292" s="115">
        <f>'Verdeling Gemeentefonds 2021'!G292/'Verdeling Gemeentefonds 2021'!$BS292</f>
        <v>0</v>
      </c>
      <c r="G292" s="115">
        <f>'Verdeling Gemeentefonds 2021'!H292/'Verdeling Gemeentefonds 2021'!$BS292</f>
        <v>0</v>
      </c>
      <c r="H292" s="115">
        <f>'Verdeling Gemeentefonds 2021'!I292/'Verdeling Gemeentefonds 2021'!$BS292</f>
        <v>0</v>
      </c>
      <c r="I292" s="119">
        <f>'Verdeling Gemeentefonds 2021'!J292/'Verdeling Gemeentefonds 2021'!$BS292</f>
        <v>0</v>
      </c>
      <c r="J292" s="113">
        <f>'Verdeling Gemeentefonds 2021'!N292/'Verdeling Gemeentefonds 2021'!$BS292</f>
        <v>8.0394846692886227E-2</v>
      </c>
      <c r="K292" s="115">
        <f>'Verdeling Gemeentefonds 2021'!S292/'Verdeling Gemeentefonds 2021'!$BS292</f>
        <v>9.6508771062533485E-3</v>
      </c>
      <c r="L292" s="119">
        <f>'Verdeling Gemeentefonds 2021'!T292/'Verdeling Gemeentefonds 2021'!$BS292</f>
        <v>9.0045723799139582E-2</v>
      </c>
      <c r="M292" s="112">
        <f>'Verdeling Gemeentefonds 2021'!Z292/'Verdeling Gemeentefonds 2021'!$BS292</f>
        <v>0.36795372662367271</v>
      </c>
      <c r="N292" s="115">
        <f>'Verdeling Gemeentefonds 2021'!AE292/'Verdeling Gemeentefonds 2021'!$BS292</f>
        <v>0.25603357953515971</v>
      </c>
      <c r="O292" s="117">
        <f>'Verdeling Gemeentefonds 2021'!AF292/'Verdeling Gemeentefonds 2021'!$BS292</f>
        <v>0.62398730615883247</v>
      </c>
      <c r="P292" s="122">
        <f>'Verdeling Gemeentefonds 2021'!AK292/'Verdeling Gemeentefonds 2021'!$BS292</f>
        <v>0.16575377826831278</v>
      </c>
      <c r="Q292" s="125">
        <f>'Verdeling Gemeentefonds 2021'!AO292/'Verdeling Gemeentefonds 2021'!$BS292</f>
        <v>1.667775024960972E-2</v>
      </c>
      <c r="R292" s="121">
        <f>'Verdeling Gemeentefonds 2021'!AR292/'Verdeling Gemeentefonds 2021'!$BS292</f>
        <v>3.0714255939158077E-2</v>
      </c>
      <c r="S292" s="121">
        <f>'Verdeling Gemeentefonds 2021'!AU292/'Verdeling Gemeentefonds 2021'!$BS292</f>
        <v>4.066995192385791E-2</v>
      </c>
      <c r="T292" s="121">
        <f>'Verdeling Gemeentefonds 2021'!AX292/'Verdeling Gemeentefonds 2021'!$BS292</f>
        <v>1.9463541672331316E-2</v>
      </c>
      <c r="U292" s="121">
        <f>'Verdeling Gemeentefonds 2021'!BA292/'Verdeling Gemeentefonds 2021'!$BS292</f>
        <v>1.0728679795119597E-2</v>
      </c>
      <c r="V292" s="119">
        <f>'Verdeling Gemeentefonds 2021'!BB292/'Verdeling Gemeentefonds 2021'!$BS292</f>
        <v>0.11825417958007661</v>
      </c>
      <c r="W292" s="112">
        <f>'Verdeling Gemeentefonds 2021'!BI292/'Verdeling Gemeentefonds 2021'!$BS292</f>
        <v>-1.2777551822411263E-4</v>
      </c>
      <c r="X292" s="120">
        <f>'Verdeling Gemeentefonds 2021'!BF292/'Verdeling Gemeentefonds 2021'!$BS292</f>
        <v>0</v>
      </c>
      <c r="Y292" s="112">
        <f>'Verdeling Gemeentefonds 2021'!BL292/'Verdeling Gemeentefonds 2021'!$BS292</f>
        <v>0</v>
      </c>
      <c r="Z292" s="120">
        <f>'Verdeling Gemeentefonds 2021'!BR292/'Verdeling Gemeentefonds 2021'!$BS292</f>
        <v>2.0868105689062018E-3</v>
      </c>
      <c r="AA292" s="129">
        <f t="shared" si="4"/>
        <v>1.0000000228570436</v>
      </c>
    </row>
    <row r="293" spans="1:27" x14ac:dyDescent="0.25">
      <c r="A293" s="128" t="s">
        <v>517</v>
      </c>
      <c r="B293" s="13" t="s">
        <v>218</v>
      </c>
      <c r="C293" s="112">
        <f>'Verdeling Gemeentefonds 2021'!D293/'Verdeling Gemeentefonds 2021'!$BS293</f>
        <v>0</v>
      </c>
      <c r="D293" s="115">
        <f>'Verdeling Gemeentefonds 2021'!E293/'Verdeling Gemeentefonds 2021'!$BS293</f>
        <v>0</v>
      </c>
      <c r="E293" s="115">
        <f>'Verdeling Gemeentefonds 2021'!F293/'Verdeling Gemeentefonds 2021'!$BS293</f>
        <v>0</v>
      </c>
      <c r="F293" s="115">
        <f>'Verdeling Gemeentefonds 2021'!G293/'Verdeling Gemeentefonds 2021'!$BS293</f>
        <v>0</v>
      </c>
      <c r="G293" s="115">
        <f>'Verdeling Gemeentefonds 2021'!H293/'Verdeling Gemeentefonds 2021'!$BS293</f>
        <v>0</v>
      </c>
      <c r="H293" s="115">
        <f>'Verdeling Gemeentefonds 2021'!I293/'Verdeling Gemeentefonds 2021'!$BS293</f>
        <v>0</v>
      </c>
      <c r="I293" s="119">
        <f>'Verdeling Gemeentefonds 2021'!J293/'Verdeling Gemeentefonds 2021'!$BS293</f>
        <v>0</v>
      </c>
      <c r="J293" s="113">
        <f>'Verdeling Gemeentefonds 2021'!N293/'Verdeling Gemeentefonds 2021'!$BS293</f>
        <v>6.3076850163044373E-2</v>
      </c>
      <c r="K293" s="115">
        <f>'Verdeling Gemeentefonds 2021'!S293/'Verdeling Gemeentefonds 2021'!$BS293</f>
        <v>3.7607858327992891E-2</v>
      </c>
      <c r="L293" s="119">
        <f>'Verdeling Gemeentefonds 2021'!T293/'Verdeling Gemeentefonds 2021'!$BS293</f>
        <v>0.10068470849103726</v>
      </c>
      <c r="M293" s="112">
        <f>'Verdeling Gemeentefonds 2021'!Z293/'Verdeling Gemeentefonds 2021'!$BS293</f>
        <v>0.36026905578890833</v>
      </c>
      <c r="N293" s="115">
        <f>'Verdeling Gemeentefonds 2021'!AE293/'Verdeling Gemeentefonds 2021'!$BS293</f>
        <v>0.20415119976702445</v>
      </c>
      <c r="O293" s="117">
        <f>'Verdeling Gemeentefonds 2021'!AF293/'Verdeling Gemeentefonds 2021'!$BS293</f>
        <v>0.56442025555593289</v>
      </c>
      <c r="P293" s="122">
        <f>'Verdeling Gemeentefonds 2021'!AK293/'Verdeling Gemeentefonds 2021'!$BS293</f>
        <v>7.3504561886178488E-2</v>
      </c>
      <c r="Q293" s="125">
        <f>'Verdeling Gemeentefonds 2021'!AO293/'Verdeling Gemeentefonds 2021'!$BS293</f>
        <v>1.6270542220378121E-2</v>
      </c>
      <c r="R293" s="121">
        <f>'Verdeling Gemeentefonds 2021'!AR293/'Verdeling Gemeentefonds 2021'!$BS293</f>
        <v>6.1170507437437398E-2</v>
      </c>
      <c r="S293" s="121">
        <f>'Verdeling Gemeentefonds 2021'!AU293/'Verdeling Gemeentefonds 2021'!$BS293</f>
        <v>7.5630082188767489E-2</v>
      </c>
      <c r="T293" s="121">
        <f>'Verdeling Gemeentefonds 2021'!AX293/'Verdeling Gemeentefonds 2021'!$BS293</f>
        <v>6.6199965001819974E-2</v>
      </c>
      <c r="U293" s="121">
        <f>'Verdeling Gemeentefonds 2021'!BA293/'Verdeling Gemeentefonds 2021'!$BS293</f>
        <v>4.0175635381104371E-2</v>
      </c>
      <c r="V293" s="119">
        <f>'Verdeling Gemeentefonds 2021'!BB293/'Verdeling Gemeentefonds 2021'!$BS293</f>
        <v>0.25944673222950737</v>
      </c>
      <c r="W293" s="112">
        <f>'Verdeling Gemeentefonds 2021'!BI293/'Verdeling Gemeentefonds 2021'!$BS293</f>
        <v>-1.4304394613752901E-4</v>
      </c>
      <c r="X293" s="120">
        <f>'Verdeling Gemeentefonds 2021'!BF293/'Verdeling Gemeentefonds 2021'!$BS293</f>
        <v>0</v>
      </c>
      <c r="Y293" s="112">
        <f>'Verdeling Gemeentefonds 2021'!BL293/'Verdeling Gemeentefonds 2021'!$BS293</f>
        <v>0</v>
      </c>
      <c r="Z293" s="120">
        <f>'Verdeling Gemeentefonds 2021'!BR293/'Verdeling Gemeentefonds 2021'!$BS293</f>
        <v>2.0868105729387825E-3</v>
      </c>
      <c r="AA293" s="129">
        <f t="shared" si="4"/>
        <v>1.0000000247894572</v>
      </c>
    </row>
    <row r="294" spans="1:27" x14ac:dyDescent="0.25">
      <c r="A294" s="128" t="s">
        <v>523</v>
      </c>
      <c r="B294" s="13" t="s">
        <v>224</v>
      </c>
      <c r="C294" s="112">
        <f>'Verdeling Gemeentefonds 2021'!D294/'Verdeling Gemeentefonds 2021'!$BS294</f>
        <v>0</v>
      </c>
      <c r="D294" s="115">
        <f>'Verdeling Gemeentefonds 2021'!E294/'Verdeling Gemeentefonds 2021'!$BS294</f>
        <v>0</v>
      </c>
      <c r="E294" s="115">
        <f>'Verdeling Gemeentefonds 2021'!F294/'Verdeling Gemeentefonds 2021'!$BS294</f>
        <v>0</v>
      </c>
      <c r="F294" s="115">
        <f>'Verdeling Gemeentefonds 2021'!G294/'Verdeling Gemeentefonds 2021'!$BS294</f>
        <v>0</v>
      </c>
      <c r="G294" s="115">
        <f>'Verdeling Gemeentefonds 2021'!H294/'Verdeling Gemeentefonds 2021'!$BS294</f>
        <v>0</v>
      </c>
      <c r="H294" s="115">
        <f>'Verdeling Gemeentefonds 2021'!I294/'Verdeling Gemeentefonds 2021'!$BS294</f>
        <v>0</v>
      </c>
      <c r="I294" s="119">
        <f>'Verdeling Gemeentefonds 2021'!J294/'Verdeling Gemeentefonds 2021'!$BS294</f>
        <v>0</v>
      </c>
      <c r="J294" s="113">
        <f>'Verdeling Gemeentefonds 2021'!N294/'Verdeling Gemeentefonds 2021'!$BS294</f>
        <v>3.8511073688024033E-2</v>
      </c>
      <c r="K294" s="115">
        <f>'Verdeling Gemeentefonds 2021'!S294/'Verdeling Gemeentefonds 2021'!$BS294</f>
        <v>6.0711667183160595E-2</v>
      </c>
      <c r="L294" s="119">
        <f>'Verdeling Gemeentefonds 2021'!T294/'Verdeling Gemeentefonds 2021'!$BS294</f>
        <v>9.9222740871184628E-2</v>
      </c>
      <c r="M294" s="112">
        <f>'Verdeling Gemeentefonds 2021'!Z294/'Verdeling Gemeentefonds 2021'!$BS294</f>
        <v>0.32205330155492956</v>
      </c>
      <c r="N294" s="115">
        <f>'Verdeling Gemeentefonds 2021'!AE294/'Verdeling Gemeentefonds 2021'!$BS294</f>
        <v>0.23920985753046223</v>
      </c>
      <c r="O294" s="117">
        <f>'Verdeling Gemeentefonds 2021'!AF294/'Verdeling Gemeentefonds 2021'!$BS294</f>
        <v>0.56126315908539182</v>
      </c>
      <c r="P294" s="122">
        <f>'Verdeling Gemeentefonds 2021'!AK294/'Verdeling Gemeentefonds 2021'!$BS294</f>
        <v>3.3367597682934812E-2</v>
      </c>
      <c r="Q294" s="125">
        <f>'Verdeling Gemeentefonds 2021'!AO294/'Verdeling Gemeentefonds 2021'!$BS294</f>
        <v>1.6370101498414693E-2</v>
      </c>
      <c r="R294" s="121">
        <f>'Verdeling Gemeentefonds 2021'!AR294/'Verdeling Gemeentefonds 2021'!$BS294</f>
        <v>7.9273497656736455E-2</v>
      </c>
      <c r="S294" s="121">
        <f>'Verdeling Gemeentefonds 2021'!AU294/'Verdeling Gemeentefonds 2021'!$BS294</f>
        <v>6.5350295650113174E-2</v>
      </c>
      <c r="T294" s="121">
        <f>'Verdeling Gemeentefonds 2021'!AX294/'Verdeling Gemeentefonds 2021'!$BS294</f>
        <v>9.330417768015109E-2</v>
      </c>
      <c r="U294" s="121">
        <f>'Verdeling Gemeentefonds 2021'!BA294/'Verdeling Gemeentefonds 2021'!$BS294</f>
        <v>4.9935776186923096E-2</v>
      </c>
      <c r="V294" s="119">
        <f>'Verdeling Gemeentefonds 2021'!BB294/'Verdeling Gemeentefonds 2021'!$BS294</f>
        <v>0.30423384867233855</v>
      </c>
      <c r="W294" s="112">
        <f>'Verdeling Gemeentefonds 2021'!BI294/'Verdeling Gemeentefonds 2021'!$BS294</f>
        <v>-1.7403238913169051E-4</v>
      </c>
      <c r="X294" s="120">
        <f>'Verdeling Gemeentefonds 2021'!BF294/'Verdeling Gemeentefonds 2021'!$BS294</f>
        <v>0</v>
      </c>
      <c r="Y294" s="112">
        <f>'Verdeling Gemeentefonds 2021'!BL294/'Verdeling Gemeentefonds 2021'!$BS294</f>
        <v>0</v>
      </c>
      <c r="Z294" s="120">
        <f>'Verdeling Gemeentefonds 2021'!BR294/'Verdeling Gemeentefonds 2021'!$BS294</f>
        <v>2.0868107814418359E-3</v>
      </c>
      <c r="AA294" s="129">
        <f t="shared" si="4"/>
        <v>1.0000001247041599</v>
      </c>
    </row>
    <row r="295" spans="1:27" x14ac:dyDescent="0.25">
      <c r="A295" s="128" t="s">
        <v>394</v>
      </c>
      <c r="B295" s="13" t="s">
        <v>95</v>
      </c>
      <c r="C295" s="112">
        <f>'Verdeling Gemeentefonds 2021'!D295/'Verdeling Gemeentefonds 2021'!$BS295</f>
        <v>0</v>
      </c>
      <c r="D295" s="115">
        <f>'Verdeling Gemeentefonds 2021'!E295/'Verdeling Gemeentefonds 2021'!$BS295</f>
        <v>0</v>
      </c>
      <c r="E295" s="115">
        <f>'Verdeling Gemeentefonds 2021'!F295/'Verdeling Gemeentefonds 2021'!$BS295</f>
        <v>0</v>
      </c>
      <c r="F295" s="115">
        <f>'Verdeling Gemeentefonds 2021'!G295/'Verdeling Gemeentefonds 2021'!$BS295</f>
        <v>0</v>
      </c>
      <c r="G295" s="115">
        <f>'Verdeling Gemeentefonds 2021'!H295/'Verdeling Gemeentefonds 2021'!$BS295</f>
        <v>0</v>
      </c>
      <c r="H295" s="115">
        <f>'Verdeling Gemeentefonds 2021'!I295/'Verdeling Gemeentefonds 2021'!$BS295</f>
        <v>0</v>
      </c>
      <c r="I295" s="119">
        <f>'Verdeling Gemeentefonds 2021'!J295/'Verdeling Gemeentefonds 2021'!$BS295</f>
        <v>0</v>
      </c>
      <c r="J295" s="113">
        <f>'Verdeling Gemeentefonds 2021'!N295/'Verdeling Gemeentefonds 2021'!$BS295</f>
        <v>5.2280022895419588E-2</v>
      </c>
      <c r="K295" s="115">
        <f>'Verdeling Gemeentefonds 2021'!S295/'Verdeling Gemeentefonds 2021'!$BS295</f>
        <v>4.2181979582721872E-3</v>
      </c>
      <c r="L295" s="119">
        <f>'Verdeling Gemeentefonds 2021'!T295/'Verdeling Gemeentefonds 2021'!$BS295</f>
        <v>5.6498220853691779E-2</v>
      </c>
      <c r="M295" s="112">
        <f>'Verdeling Gemeentefonds 2021'!Z295/'Verdeling Gemeentefonds 2021'!$BS295</f>
        <v>0.32581251432332448</v>
      </c>
      <c r="N295" s="115">
        <f>'Verdeling Gemeentefonds 2021'!AE295/'Verdeling Gemeentefonds 2021'!$BS295</f>
        <v>0.33925580335602751</v>
      </c>
      <c r="O295" s="117">
        <f>'Verdeling Gemeentefonds 2021'!AF295/'Verdeling Gemeentefonds 2021'!$BS295</f>
        <v>0.66506831767935204</v>
      </c>
      <c r="P295" s="122">
        <f>'Verdeling Gemeentefonds 2021'!AK295/'Verdeling Gemeentefonds 2021'!$BS295</f>
        <v>0.13494450758831952</v>
      </c>
      <c r="Q295" s="125">
        <f>'Verdeling Gemeentefonds 2021'!AO295/'Verdeling Gemeentefonds 2021'!$BS295</f>
        <v>1.1993135861004322E-2</v>
      </c>
      <c r="R295" s="121">
        <f>'Verdeling Gemeentefonds 2021'!AR295/'Verdeling Gemeentefonds 2021'!$BS295</f>
        <v>1.4380439697582457E-2</v>
      </c>
      <c r="S295" s="121">
        <f>'Verdeling Gemeentefonds 2021'!AU295/'Verdeling Gemeentefonds 2021'!$BS295</f>
        <v>5.3311604947233728E-2</v>
      </c>
      <c r="T295" s="121">
        <f>'Verdeling Gemeentefonds 2021'!AX295/'Verdeling Gemeentefonds 2021'!$BS295</f>
        <v>2.7502004014048852E-2</v>
      </c>
      <c r="U295" s="121">
        <f>'Verdeling Gemeentefonds 2021'!BA295/'Verdeling Gemeentefonds 2021'!$BS295</f>
        <v>3.4329517331121627E-2</v>
      </c>
      <c r="V295" s="119">
        <f>'Verdeling Gemeentefonds 2021'!BB295/'Verdeling Gemeentefonds 2021'!$BS295</f>
        <v>0.14151670185099097</v>
      </c>
      <c r="W295" s="112">
        <f>'Verdeling Gemeentefonds 2021'!BI295/'Verdeling Gemeentefonds 2021'!$BS295</f>
        <v>-1.1457607091612303E-4</v>
      </c>
      <c r="X295" s="120">
        <f>'Verdeling Gemeentefonds 2021'!BF295/'Verdeling Gemeentefonds 2021'!$BS295</f>
        <v>0</v>
      </c>
      <c r="Y295" s="112">
        <f>'Verdeling Gemeentefonds 2021'!BL295/'Verdeling Gemeentefonds 2021'!$BS295</f>
        <v>0</v>
      </c>
      <c r="Z295" s="120">
        <f>'Verdeling Gemeentefonds 2021'!BR295/'Verdeling Gemeentefonds 2021'!$BS295</f>
        <v>2.0868104844505696E-3</v>
      </c>
      <c r="AA295" s="129">
        <f t="shared" si="4"/>
        <v>0.99999998238588883</v>
      </c>
    </row>
    <row r="296" spans="1:27" x14ac:dyDescent="0.25">
      <c r="A296" s="128" t="s">
        <v>328</v>
      </c>
      <c r="B296" s="13" t="s">
        <v>29</v>
      </c>
      <c r="C296" s="112">
        <f>'Verdeling Gemeentefonds 2021'!D296/'Verdeling Gemeentefonds 2021'!$BS296</f>
        <v>0</v>
      </c>
      <c r="D296" s="115">
        <f>'Verdeling Gemeentefonds 2021'!E296/'Verdeling Gemeentefonds 2021'!$BS296</f>
        <v>0</v>
      </c>
      <c r="E296" s="115">
        <f>'Verdeling Gemeentefonds 2021'!F296/'Verdeling Gemeentefonds 2021'!$BS296</f>
        <v>0</v>
      </c>
      <c r="F296" s="115">
        <f>'Verdeling Gemeentefonds 2021'!G296/'Verdeling Gemeentefonds 2021'!$BS296</f>
        <v>0</v>
      </c>
      <c r="G296" s="115">
        <f>'Verdeling Gemeentefonds 2021'!H296/'Verdeling Gemeentefonds 2021'!$BS296</f>
        <v>0</v>
      </c>
      <c r="H296" s="115">
        <f>'Verdeling Gemeentefonds 2021'!I296/'Verdeling Gemeentefonds 2021'!$BS296</f>
        <v>0</v>
      </c>
      <c r="I296" s="119">
        <f>'Verdeling Gemeentefonds 2021'!J296/'Verdeling Gemeentefonds 2021'!$BS296</f>
        <v>0</v>
      </c>
      <c r="J296" s="113">
        <f>'Verdeling Gemeentefonds 2021'!N296/'Verdeling Gemeentefonds 2021'!$BS296</f>
        <v>7.2423967429148042E-2</v>
      </c>
      <c r="K296" s="115">
        <f>'Verdeling Gemeentefonds 2021'!S296/'Verdeling Gemeentefonds 2021'!$BS296</f>
        <v>1.1186003826416067E-2</v>
      </c>
      <c r="L296" s="119">
        <f>'Verdeling Gemeentefonds 2021'!T296/'Verdeling Gemeentefonds 2021'!$BS296</f>
        <v>8.3609971255564103E-2</v>
      </c>
      <c r="M296" s="112">
        <f>'Verdeling Gemeentefonds 2021'!Z296/'Verdeling Gemeentefonds 2021'!$BS296</f>
        <v>0.38257442735349684</v>
      </c>
      <c r="N296" s="115">
        <f>'Verdeling Gemeentefonds 2021'!AE296/'Verdeling Gemeentefonds 2021'!$BS296</f>
        <v>0.26578907706388549</v>
      </c>
      <c r="O296" s="117">
        <f>'Verdeling Gemeentefonds 2021'!AF296/'Verdeling Gemeentefonds 2021'!$BS296</f>
        <v>0.64836350441738233</v>
      </c>
      <c r="P296" s="122">
        <f>'Verdeling Gemeentefonds 2021'!AK296/'Verdeling Gemeentefonds 2021'!$BS296</f>
        <v>0.11186942475274636</v>
      </c>
      <c r="Q296" s="125">
        <f>'Verdeling Gemeentefonds 2021'!AO296/'Verdeling Gemeentefonds 2021'!$BS296</f>
        <v>1.8288807691253968E-2</v>
      </c>
      <c r="R296" s="121">
        <f>'Verdeling Gemeentefonds 2021'!AR296/'Verdeling Gemeentefonds 2021'!$BS296</f>
        <v>2.0202234565613503E-2</v>
      </c>
      <c r="S296" s="121">
        <f>'Verdeling Gemeentefonds 2021'!AU296/'Verdeling Gemeentefonds 2021'!$BS296</f>
        <v>5.1734352993034818E-2</v>
      </c>
      <c r="T296" s="121">
        <f>'Verdeling Gemeentefonds 2021'!AX296/'Verdeling Gemeentefonds 2021'!$BS296</f>
        <v>4.0622054108480965E-2</v>
      </c>
      <c r="U296" s="121">
        <f>'Verdeling Gemeentefonds 2021'!BA296/'Verdeling Gemeentefonds 2021'!$BS296</f>
        <v>2.3345900537816881E-2</v>
      </c>
      <c r="V296" s="119">
        <f>'Verdeling Gemeentefonds 2021'!BB296/'Verdeling Gemeentefonds 2021'!$BS296</f>
        <v>0.15419334989620015</v>
      </c>
      <c r="W296" s="112">
        <f>'Verdeling Gemeentefonds 2021'!BI296/'Verdeling Gemeentefonds 2021'!$BS296</f>
        <v>-1.2302251641685486E-4</v>
      </c>
      <c r="X296" s="120">
        <f>'Verdeling Gemeentefonds 2021'!BF296/'Verdeling Gemeentefonds 2021'!$BS296</f>
        <v>0</v>
      </c>
      <c r="Y296" s="112">
        <f>'Verdeling Gemeentefonds 2021'!BL296/'Verdeling Gemeentefonds 2021'!$BS296</f>
        <v>0</v>
      </c>
      <c r="Z296" s="120">
        <f>'Verdeling Gemeentefonds 2021'!BR296/'Verdeling Gemeentefonds 2021'!$BS296</f>
        <v>2.0868106013556629E-3</v>
      </c>
      <c r="AA296" s="129">
        <f t="shared" si="4"/>
        <v>1.0000000384068319</v>
      </c>
    </row>
    <row r="297" spans="1:27" x14ac:dyDescent="0.25">
      <c r="A297" s="128" t="s">
        <v>567</v>
      </c>
      <c r="B297" s="13" t="s">
        <v>270</v>
      </c>
      <c r="C297" s="112">
        <f>'Verdeling Gemeentefonds 2021'!D297/'Verdeling Gemeentefonds 2021'!$BS297</f>
        <v>0</v>
      </c>
      <c r="D297" s="115">
        <f>'Verdeling Gemeentefonds 2021'!E297/'Verdeling Gemeentefonds 2021'!$BS297</f>
        <v>0</v>
      </c>
      <c r="E297" s="115">
        <f>'Verdeling Gemeentefonds 2021'!F297/'Verdeling Gemeentefonds 2021'!$BS297</f>
        <v>0</v>
      </c>
      <c r="F297" s="115">
        <f>'Verdeling Gemeentefonds 2021'!G297/'Verdeling Gemeentefonds 2021'!$BS297</f>
        <v>0</v>
      </c>
      <c r="G297" s="115">
        <f>'Verdeling Gemeentefonds 2021'!H297/'Verdeling Gemeentefonds 2021'!$BS297</f>
        <v>0</v>
      </c>
      <c r="H297" s="115">
        <f>'Verdeling Gemeentefonds 2021'!I297/'Verdeling Gemeentefonds 2021'!$BS297</f>
        <v>0</v>
      </c>
      <c r="I297" s="119">
        <f>'Verdeling Gemeentefonds 2021'!J297/'Verdeling Gemeentefonds 2021'!$BS297</f>
        <v>0</v>
      </c>
      <c r="J297" s="113">
        <f>'Verdeling Gemeentefonds 2021'!N297/'Verdeling Gemeentefonds 2021'!$BS297</f>
        <v>6.4023814197340947E-2</v>
      </c>
      <c r="K297" s="115">
        <f>'Verdeling Gemeentefonds 2021'!S297/'Verdeling Gemeentefonds 2021'!$BS297</f>
        <v>4.0480007406639665E-2</v>
      </c>
      <c r="L297" s="119">
        <f>'Verdeling Gemeentefonds 2021'!T297/'Verdeling Gemeentefonds 2021'!$BS297</f>
        <v>0.10450382160398061</v>
      </c>
      <c r="M297" s="112">
        <f>'Verdeling Gemeentefonds 2021'!Z297/'Verdeling Gemeentefonds 2021'!$BS297</f>
        <v>0.3899276664187592</v>
      </c>
      <c r="N297" s="115">
        <f>'Verdeling Gemeentefonds 2021'!AE297/'Verdeling Gemeentefonds 2021'!$BS297</f>
        <v>0.25283115036964715</v>
      </c>
      <c r="O297" s="117">
        <f>'Verdeling Gemeentefonds 2021'!AF297/'Verdeling Gemeentefonds 2021'!$BS297</f>
        <v>0.64275881678840641</v>
      </c>
      <c r="P297" s="122">
        <f>'Verdeling Gemeentefonds 2021'!AK297/'Verdeling Gemeentefonds 2021'!$BS297</f>
        <v>0.10353405579215301</v>
      </c>
      <c r="Q297" s="125">
        <f>'Verdeling Gemeentefonds 2021'!AO297/'Verdeling Gemeentefonds 2021'!$BS297</f>
        <v>1.7572579246763927E-2</v>
      </c>
      <c r="R297" s="121">
        <f>'Verdeling Gemeentefonds 2021'!AR297/'Verdeling Gemeentefonds 2021'!$BS297</f>
        <v>2.1036274694925108E-2</v>
      </c>
      <c r="S297" s="121">
        <f>'Verdeling Gemeentefonds 2021'!AU297/'Verdeling Gemeentefonds 2021'!$BS297</f>
        <v>6.7577013914386252E-2</v>
      </c>
      <c r="T297" s="121">
        <f>'Verdeling Gemeentefonds 2021'!AX297/'Verdeling Gemeentefonds 2021'!$BS297</f>
        <v>3.3206606612121686E-2</v>
      </c>
      <c r="U297" s="121">
        <f>'Verdeling Gemeentefonds 2021'!BA297/'Verdeling Gemeentefonds 2021'!$BS297</f>
        <v>7.8779014031460284E-3</v>
      </c>
      <c r="V297" s="119">
        <f>'Verdeling Gemeentefonds 2021'!BB297/'Verdeling Gemeentefonds 2021'!$BS297</f>
        <v>0.14727037587134298</v>
      </c>
      <c r="W297" s="112">
        <f>'Verdeling Gemeentefonds 2021'!BI297/'Verdeling Gemeentefonds 2021'!$BS297</f>
        <v>-1.5390604788053882E-4</v>
      </c>
      <c r="X297" s="120">
        <f>'Verdeling Gemeentefonds 2021'!BF297/'Verdeling Gemeentefonds 2021'!$BS297</f>
        <v>0</v>
      </c>
      <c r="Y297" s="112">
        <f>'Verdeling Gemeentefonds 2021'!BL297/'Verdeling Gemeentefonds 2021'!$BS297</f>
        <v>0</v>
      </c>
      <c r="Z297" s="120">
        <f>'Verdeling Gemeentefonds 2021'!BR297/'Verdeling Gemeentefonds 2021'!$BS297</f>
        <v>2.0868104679440192E-3</v>
      </c>
      <c r="AA297" s="129">
        <f t="shared" si="4"/>
        <v>0.99999997447594646</v>
      </c>
    </row>
    <row r="298" spans="1:27" x14ac:dyDescent="0.25">
      <c r="A298" s="128" t="s">
        <v>453</v>
      </c>
      <c r="B298" s="13" t="s">
        <v>154</v>
      </c>
      <c r="C298" s="112">
        <f>'Verdeling Gemeentefonds 2021'!D298/'Verdeling Gemeentefonds 2021'!$BS298</f>
        <v>0</v>
      </c>
      <c r="D298" s="115">
        <f>'Verdeling Gemeentefonds 2021'!E298/'Verdeling Gemeentefonds 2021'!$BS298</f>
        <v>0</v>
      </c>
      <c r="E298" s="115">
        <f>'Verdeling Gemeentefonds 2021'!F298/'Verdeling Gemeentefonds 2021'!$BS298</f>
        <v>0</v>
      </c>
      <c r="F298" s="115">
        <f>'Verdeling Gemeentefonds 2021'!G298/'Verdeling Gemeentefonds 2021'!$BS298</f>
        <v>0</v>
      </c>
      <c r="G298" s="115">
        <f>'Verdeling Gemeentefonds 2021'!H298/'Verdeling Gemeentefonds 2021'!$BS298</f>
        <v>0</v>
      </c>
      <c r="H298" s="115">
        <f>'Verdeling Gemeentefonds 2021'!I298/'Verdeling Gemeentefonds 2021'!$BS298</f>
        <v>0</v>
      </c>
      <c r="I298" s="119">
        <f>'Verdeling Gemeentefonds 2021'!J298/'Verdeling Gemeentefonds 2021'!$BS298</f>
        <v>0</v>
      </c>
      <c r="J298" s="113">
        <f>'Verdeling Gemeentefonds 2021'!N298/'Verdeling Gemeentefonds 2021'!$BS298</f>
        <v>4.3676560010782309E-2</v>
      </c>
      <c r="K298" s="115">
        <f>'Verdeling Gemeentefonds 2021'!S298/'Verdeling Gemeentefonds 2021'!$BS298</f>
        <v>6.4646997689663463E-3</v>
      </c>
      <c r="L298" s="119">
        <f>'Verdeling Gemeentefonds 2021'!T298/'Verdeling Gemeentefonds 2021'!$BS298</f>
        <v>5.0141259779748655E-2</v>
      </c>
      <c r="M298" s="112">
        <f>'Verdeling Gemeentefonds 2021'!Z298/'Verdeling Gemeentefonds 2021'!$BS298</f>
        <v>0.33380119670221448</v>
      </c>
      <c r="N298" s="115">
        <f>'Verdeling Gemeentefonds 2021'!AE298/'Verdeling Gemeentefonds 2021'!$BS298</f>
        <v>0.25036170881269965</v>
      </c>
      <c r="O298" s="117">
        <f>'Verdeling Gemeentefonds 2021'!AF298/'Verdeling Gemeentefonds 2021'!$BS298</f>
        <v>0.58416290551491412</v>
      </c>
      <c r="P298" s="122">
        <f>'Verdeling Gemeentefonds 2021'!AK298/'Verdeling Gemeentefonds 2021'!$BS298</f>
        <v>0.27487302903970989</v>
      </c>
      <c r="Q298" s="125">
        <f>'Verdeling Gemeentefonds 2021'!AO298/'Verdeling Gemeentefonds 2021'!$BS298</f>
        <v>1.6404589811223343E-2</v>
      </c>
      <c r="R298" s="121">
        <f>'Verdeling Gemeentefonds 2021'!AR298/'Verdeling Gemeentefonds 2021'!$BS298</f>
        <v>1.1777355703401958E-2</v>
      </c>
      <c r="S298" s="121">
        <f>'Verdeling Gemeentefonds 2021'!AU298/'Verdeling Gemeentefonds 2021'!$BS298</f>
        <v>3.1038569930201061E-2</v>
      </c>
      <c r="T298" s="121">
        <f>'Verdeling Gemeentefonds 2021'!AX298/'Verdeling Gemeentefonds 2021'!$BS298</f>
        <v>1.2349423620947793E-2</v>
      </c>
      <c r="U298" s="121">
        <f>'Verdeling Gemeentefonds 2021'!BA298/'Verdeling Gemeentefonds 2021'!$BS298</f>
        <v>1.7347438296161737E-2</v>
      </c>
      <c r="V298" s="119">
        <f>'Verdeling Gemeentefonds 2021'!BB298/'Verdeling Gemeentefonds 2021'!$BS298</f>
        <v>8.891737736193589E-2</v>
      </c>
      <c r="W298" s="112">
        <f>'Verdeling Gemeentefonds 2021'!BI298/'Verdeling Gemeentefonds 2021'!$BS298</f>
        <v>-1.8144065660999895E-4</v>
      </c>
      <c r="X298" s="120">
        <f>'Verdeling Gemeentefonds 2021'!BF298/'Verdeling Gemeentefonds 2021'!$BS298</f>
        <v>0</v>
      </c>
      <c r="Y298" s="112">
        <f>'Verdeling Gemeentefonds 2021'!BL298/'Verdeling Gemeentefonds 2021'!$BS298</f>
        <v>0</v>
      </c>
      <c r="Z298" s="120">
        <f>'Verdeling Gemeentefonds 2021'!BR298/'Verdeling Gemeentefonds 2021'!$BS298</f>
        <v>2.0868103990015459E-3</v>
      </c>
      <c r="AA298" s="129">
        <f t="shared" si="4"/>
        <v>0.99999994143870008</v>
      </c>
    </row>
    <row r="299" spans="1:27" x14ac:dyDescent="0.25">
      <c r="A299" s="128" t="s">
        <v>506</v>
      </c>
      <c r="B299" s="13" t="s">
        <v>207</v>
      </c>
      <c r="C299" s="112">
        <f>'Verdeling Gemeentefonds 2021'!D299/'Verdeling Gemeentefonds 2021'!$BS299</f>
        <v>0</v>
      </c>
      <c r="D299" s="115">
        <f>'Verdeling Gemeentefonds 2021'!E299/'Verdeling Gemeentefonds 2021'!$BS299</f>
        <v>0</v>
      </c>
      <c r="E299" s="115">
        <f>'Verdeling Gemeentefonds 2021'!F299/'Verdeling Gemeentefonds 2021'!$BS299</f>
        <v>0</v>
      </c>
      <c r="F299" s="115">
        <f>'Verdeling Gemeentefonds 2021'!G299/'Verdeling Gemeentefonds 2021'!$BS299</f>
        <v>0</v>
      </c>
      <c r="G299" s="115">
        <f>'Verdeling Gemeentefonds 2021'!H299/'Verdeling Gemeentefonds 2021'!$BS299</f>
        <v>0</v>
      </c>
      <c r="H299" s="115">
        <f>'Verdeling Gemeentefonds 2021'!I299/'Verdeling Gemeentefonds 2021'!$BS299</f>
        <v>0</v>
      </c>
      <c r="I299" s="119">
        <f>'Verdeling Gemeentefonds 2021'!J299/'Verdeling Gemeentefonds 2021'!$BS299</f>
        <v>0</v>
      </c>
      <c r="J299" s="113">
        <f>'Verdeling Gemeentefonds 2021'!N299/'Verdeling Gemeentefonds 2021'!$BS299</f>
        <v>5.9287928479566092E-2</v>
      </c>
      <c r="K299" s="115">
        <f>'Verdeling Gemeentefonds 2021'!S299/'Verdeling Gemeentefonds 2021'!$BS299</f>
        <v>8.6291926684980869E-2</v>
      </c>
      <c r="L299" s="119">
        <f>'Verdeling Gemeentefonds 2021'!T299/'Verdeling Gemeentefonds 2021'!$BS299</f>
        <v>0.14557985516454697</v>
      </c>
      <c r="M299" s="112">
        <f>'Verdeling Gemeentefonds 2021'!Z299/'Verdeling Gemeentefonds 2021'!$BS299</f>
        <v>0.29979263170014914</v>
      </c>
      <c r="N299" s="115">
        <f>'Verdeling Gemeentefonds 2021'!AE299/'Verdeling Gemeentefonds 2021'!$BS299</f>
        <v>0.24532986310968036</v>
      </c>
      <c r="O299" s="117">
        <f>'Verdeling Gemeentefonds 2021'!AF299/'Verdeling Gemeentefonds 2021'!$BS299</f>
        <v>0.54512249480982944</v>
      </c>
      <c r="P299" s="122">
        <f>'Verdeling Gemeentefonds 2021'!AK299/'Verdeling Gemeentefonds 2021'!$BS299</f>
        <v>0.12167743215163322</v>
      </c>
      <c r="Q299" s="125">
        <f>'Verdeling Gemeentefonds 2021'!AO299/'Verdeling Gemeentefonds 2021'!$BS299</f>
        <v>1.5323204202736645E-2</v>
      </c>
      <c r="R299" s="121">
        <f>'Verdeling Gemeentefonds 2021'!AR299/'Verdeling Gemeentefonds 2021'!$BS299</f>
        <v>3.938096430810295E-2</v>
      </c>
      <c r="S299" s="121">
        <f>'Verdeling Gemeentefonds 2021'!AU299/'Verdeling Gemeentefonds 2021'!$BS299</f>
        <v>4.9998969524330687E-2</v>
      </c>
      <c r="T299" s="121">
        <f>'Verdeling Gemeentefonds 2021'!AX299/'Verdeling Gemeentefonds 2021'!$BS299</f>
        <v>4.3919133932616899E-2</v>
      </c>
      <c r="U299" s="121">
        <f>'Verdeling Gemeentefonds 2021'!BA299/'Verdeling Gemeentefonds 2021'!$BS299</f>
        <v>3.7066206872548614E-2</v>
      </c>
      <c r="V299" s="119">
        <f>'Verdeling Gemeentefonds 2021'!BB299/'Verdeling Gemeentefonds 2021'!$BS299</f>
        <v>0.18568847884033582</v>
      </c>
      <c r="W299" s="112">
        <f>'Verdeling Gemeentefonds 2021'!BI299/'Verdeling Gemeentefonds 2021'!$BS299</f>
        <v>-1.5501073019794627E-4</v>
      </c>
      <c r="X299" s="120">
        <f>'Verdeling Gemeentefonds 2021'!BF299/'Verdeling Gemeentefonds 2021'!$BS299</f>
        <v>0</v>
      </c>
      <c r="Y299" s="112">
        <f>'Verdeling Gemeentefonds 2021'!BL299/'Verdeling Gemeentefonds 2021'!$BS299</f>
        <v>0</v>
      </c>
      <c r="Z299" s="120">
        <f>'Verdeling Gemeentefonds 2021'!BR299/'Verdeling Gemeentefonds 2021'!$BS299</f>
        <v>2.0868106482621082E-3</v>
      </c>
      <c r="AA299" s="129">
        <f t="shared" si="4"/>
        <v>1.0000000608844095</v>
      </c>
    </row>
    <row r="300" spans="1:27" x14ac:dyDescent="0.25">
      <c r="A300" s="128" t="s">
        <v>429</v>
      </c>
      <c r="B300" s="13" t="s">
        <v>130</v>
      </c>
      <c r="C300" s="112">
        <f>'Verdeling Gemeentefonds 2021'!D300/'Verdeling Gemeentefonds 2021'!$BS300</f>
        <v>0</v>
      </c>
      <c r="D300" s="115">
        <f>'Verdeling Gemeentefonds 2021'!E300/'Verdeling Gemeentefonds 2021'!$BS300</f>
        <v>0</v>
      </c>
      <c r="E300" s="115">
        <f>'Verdeling Gemeentefonds 2021'!F300/'Verdeling Gemeentefonds 2021'!$BS300</f>
        <v>0</v>
      </c>
      <c r="F300" s="115">
        <f>'Verdeling Gemeentefonds 2021'!G300/'Verdeling Gemeentefonds 2021'!$BS300</f>
        <v>0</v>
      </c>
      <c r="G300" s="115">
        <f>'Verdeling Gemeentefonds 2021'!H300/'Verdeling Gemeentefonds 2021'!$BS300</f>
        <v>0</v>
      </c>
      <c r="H300" s="115">
        <f>'Verdeling Gemeentefonds 2021'!I300/'Verdeling Gemeentefonds 2021'!$BS300</f>
        <v>0</v>
      </c>
      <c r="I300" s="119">
        <f>'Verdeling Gemeentefonds 2021'!J300/'Verdeling Gemeentefonds 2021'!$BS300</f>
        <v>0</v>
      </c>
      <c r="J300" s="113">
        <f>'Verdeling Gemeentefonds 2021'!N300/'Verdeling Gemeentefonds 2021'!$BS300</f>
        <v>3.5623513597662838E-2</v>
      </c>
      <c r="K300" s="115">
        <f>'Verdeling Gemeentefonds 2021'!S300/'Verdeling Gemeentefonds 2021'!$BS300</f>
        <v>3.7833933602889384E-2</v>
      </c>
      <c r="L300" s="119">
        <f>'Verdeling Gemeentefonds 2021'!T300/'Verdeling Gemeentefonds 2021'!$BS300</f>
        <v>7.3457447200552209E-2</v>
      </c>
      <c r="M300" s="112">
        <f>'Verdeling Gemeentefonds 2021'!Z300/'Verdeling Gemeentefonds 2021'!$BS300</f>
        <v>0.29019565738504738</v>
      </c>
      <c r="N300" s="115">
        <f>'Verdeling Gemeentefonds 2021'!AE300/'Verdeling Gemeentefonds 2021'!$BS300</f>
        <v>0.20469569026270615</v>
      </c>
      <c r="O300" s="117">
        <f>'Verdeling Gemeentefonds 2021'!AF300/'Verdeling Gemeentefonds 2021'!$BS300</f>
        <v>0.4948913476477535</v>
      </c>
      <c r="P300" s="122">
        <f>'Verdeling Gemeentefonds 2021'!AK300/'Verdeling Gemeentefonds 2021'!$BS300</f>
        <v>0.30878333040044709</v>
      </c>
      <c r="Q300" s="125">
        <f>'Verdeling Gemeentefonds 2021'!AO300/'Verdeling Gemeentefonds 2021'!$BS300</f>
        <v>1.4898194058562126E-2</v>
      </c>
      <c r="R300" s="121">
        <f>'Verdeling Gemeentefonds 2021'!AR300/'Verdeling Gemeentefonds 2021'!$BS300</f>
        <v>2.3279120001766379E-2</v>
      </c>
      <c r="S300" s="121">
        <f>'Verdeling Gemeentefonds 2021'!AU300/'Verdeling Gemeentefonds 2021'!$BS300</f>
        <v>5.0897355794946732E-2</v>
      </c>
      <c r="T300" s="121">
        <f>'Verdeling Gemeentefonds 2021'!AX300/'Verdeling Gemeentefonds 2021'!$BS300</f>
        <v>1.9774909962946299E-2</v>
      </c>
      <c r="U300" s="121">
        <f>'Verdeling Gemeentefonds 2021'!BA300/'Verdeling Gemeentefonds 2021'!$BS300</f>
        <v>1.213208489319007E-2</v>
      </c>
      <c r="V300" s="119">
        <f>'Verdeling Gemeentefonds 2021'!BB300/'Verdeling Gemeentefonds 2021'!$BS300</f>
        <v>0.12098166471141161</v>
      </c>
      <c r="W300" s="112">
        <f>'Verdeling Gemeentefonds 2021'!BI300/'Verdeling Gemeentefonds 2021'!$BS300</f>
        <v>-2.0075946765652292E-4</v>
      </c>
      <c r="X300" s="120">
        <f>'Verdeling Gemeentefonds 2021'!BF300/'Verdeling Gemeentefonds 2021'!$BS300</f>
        <v>0</v>
      </c>
      <c r="Y300" s="112">
        <f>'Verdeling Gemeentefonds 2021'!BL300/'Verdeling Gemeentefonds 2021'!$BS300</f>
        <v>0</v>
      </c>
      <c r="Z300" s="120">
        <f>'Verdeling Gemeentefonds 2021'!BR300/'Verdeling Gemeentefonds 2021'!$BS300</f>
        <v>2.0868101887398338E-3</v>
      </c>
      <c r="AA300" s="129">
        <f t="shared" si="4"/>
        <v>0.99999984068124759</v>
      </c>
    </row>
    <row r="301" spans="1:27" x14ac:dyDescent="0.25">
      <c r="A301" s="128" t="s">
        <v>442</v>
      </c>
      <c r="B301" s="13" t="s">
        <v>143</v>
      </c>
      <c r="C301" s="112">
        <f>'Verdeling Gemeentefonds 2021'!D301/'Verdeling Gemeentefonds 2021'!$BS301</f>
        <v>0</v>
      </c>
      <c r="D301" s="115">
        <f>'Verdeling Gemeentefonds 2021'!E301/'Verdeling Gemeentefonds 2021'!$BS301</f>
        <v>0</v>
      </c>
      <c r="E301" s="115">
        <f>'Verdeling Gemeentefonds 2021'!F301/'Verdeling Gemeentefonds 2021'!$BS301</f>
        <v>0</v>
      </c>
      <c r="F301" s="115">
        <f>'Verdeling Gemeentefonds 2021'!G301/'Verdeling Gemeentefonds 2021'!$BS301</f>
        <v>0</v>
      </c>
      <c r="G301" s="115">
        <f>'Verdeling Gemeentefonds 2021'!H301/'Verdeling Gemeentefonds 2021'!$BS301</f>
        <v>0</v>
      </c>
      <c r="H301" s="115">
        <f>'Verdeling Gemeentefonds 2021'!I301/'Verdeling Gemeentefonds 2021'!$BS301</f>
        <v>0</v>
      </c>
      <c r="I301" s="119">
        <f>'Verdeling Gemeentefonds 2021'!J301/'Verdeling Gemeentefonds 2021'!$BS301</f>
        <v>0</v>
      </c>
      <c r="J301" s="113">
        <f>'Verdeling Gemeentefonds 2021'!N301/'Verdeling Gemeentefonds 2021'!$BS301</f>
        <v>2.6599582807877744E-2</v>
      </c>
      <c r="K301" s="115">
        <f>'Verdeling Gemeentefonds 2021'!S301/'Verdeling Gemeentefonds 2021'!$BS301</f>
        <v>6.4019883971796912E-4</v>
      </c>
      <c r="L301" s="119">
        <f>'Verdeling Gemeentefonds 2021'!T301/'Verdeling Gemeentefonds 2021'!$BS301</f>
        <v>2.7239781647595711E-2</v>
      </c>
      <c r="M301" s="112">
        <f>'Verdeling Gemeentefonds 2021'!Z301/'Verdeling Gemeentefonds 2021'!$BS301</f>
        <v>0.15952580214617645</v>
      </c>
      <c r="N301" s="115">
        <f>'Verdeling Gemeentefonds 2021'!AE301/'Verdeling Gemeentefonds 2021'!$BS301</f>
        <v>9.8173544150160649E-2</v>
      </c>
      <c r="O301" s="117">
        <f>'Verdeling Gemeentefonds 2021'!AF301/'Verdeling Gemeentefonds 2021'!$BS301</f>
        <v>0.25769934629633706</v>
      </c>
      <c r="P301" s="122">
        <f>'Verdeling Gemeentefonds 2021'!AK301/'Verdeling Gemeentefonds 2021'!$BS301</f>
        <v>0.65396462949379885</v>
      </c>
      <c r="Q301" s="125">
        <f>'Verdeling Gemeentefonds 2021'!AO301/'Verdeling Gemeentefonds 2021'!$BS301</f>
        <v>6.1941046229044613E-3</v>
      </c>
      <c r="R301" s="121">
        <f>'Verdeling Gemeentefonds 2021'!AR301/'Verdeling Gemeentefonds 2021'!$BS301</f>
        <v>2.3509099980355667E-2</v>
      </c>
      <c r="S301" s="121">
        <f>'Verdeling Gemeentefonds 2021'!AU301/'Verdeling Gemeentefonds 2021'!$BS301</f>
        <v>1.8506340552131368E-2</v>
      </c>
      <c r="T301" s="121">
        <f>'Verdeling Gemeentefonds 2021'!AX301/'Verdeling Gemeentefonds 2021'!$BS301</f>
        <v>8.7994382831960531E-3</v>
      </c>
      <c r="U301" s="121">
        <f>'Verdeling Gemeentefonds 2021'!BA301/'Verdeling Gemeentefonds 2021'!$BS301</f>
        <v>2.2396020549159011E-3</v>
      </c>
      <c r="V301" s="119">
        <f>'Verdeling Gemeentefonds 2021'!BB301/'Verdeling Gemeentefonds 2021'!$BS301</f>
        <v>5.924858549350346E-2</v>
      </c>
      <c r="W301" s="112">
        <f>'Verdeling Gemeentefonds 2021'!BI301/'Verdeling Gemeentefonds 2021'!$BS301</f>
        <v>-2.395270804682079E-4</v>
      </c>
      <c r="X301" s="120">
        <f>'Verdeling Gemeentefonds 2021'!BF301/'Verdeling Gemeentefonds 2021'!$BS301</f>
        <v>0</v>
      </c>
      <c r="Y301" s="112">
        <f>'Verdeling Gemeentefonds 2021'!BL301/'Verdeling Gemeentefonds 2021'!$BS301</f>
        <v>0</v>
      </c>
      <c r="Z301" s="120">
        <f>'Verdeling Gemeentefonds 2021'!BR301/'Verdeling Gemeentefonds 2021'!$BS301</f>
        <v>2.0868097398865182E-3</v>
      </c>
      <c r="AA301" s="129">
        <f t="shared" si="4"/>
        <v>0.99999962559065347</v>
      </c>
    </row>
    <row r="302" spans="1:27" x14ac:dyDescent="0.25">
      <c r="A302" s="128" t="s">
        <v>537</v>
      </c>
      <c r="B302" s="13" t="s">
        <v>240</v>
      </c>
      <c r="C302" s="112">
        <f>'Verdeling Gemeentefonds 2021'!D302/'Verdeling Gemeentefonds 2021'!$BS302</f>
        <v>0</v>
      </c>
      <c r="D302" s="115">
        <f>'Verdeling Gemeentefonds 2021'!E302/'Verdeling Gemeentefonds 2021'!$BS302</f>
        <v>0</v>
      </c>
      <c r="E302" s="115">
        <f>'Verdeling Gemeentefonds 2021'!F302/'Verdeling Gemeentefonds 2021'!$BS302</f>
        <v>0</v>
      </c>
      <c r="F302" s="115">
        <f>'Verdeling Gemeentefonds 2021'!G302/'Verdeling Gemeentefonds 2021'!$BS302</f>
        <v>0</v>
      </c>
      <c r="G302" s="115">
        <f>'Verdeling Gemeentefonds 2021'!H302/'Verdeling Gemeentefonds 2021'!$BS302</f>
        <v>0</v>
      </c>
      <c r="H302" s="115">
        <f>'Verdeling Gemeentefonds 2021'!I302/'Verdeling Gemeentefonds 2021'!$BS302</f>
        <v>0</v>
      </c>
      <c r="I302" s="119">
        <f>'Verdeling Gemeentefonds 2021'!J302/'Verdeling Gemeentefonds 2021'!$BS302</f>
        <v>0</v>
      </c>
      <c r="J302" s="113">
        <f>'Verdeling Gemeentefonds 2021'!N302/'Verdeling Gemeentefonds 2021'!$BS302</f>
        <v>6.2022764355424934E-2</v>
      </c>
      <c r="K302" s="115">
        <f>'Verdeling Gemeentefonds 2021'!S302/'Verdeling Gemeentefonds 2021'!$BS302</f>
        <v>5.8143266005450077E-3</v>
      </c>
      <c r="L302" s="119">
        <f>'Verdeling Gemeentefonds 2021'!T302/'Verdeling Gemeentefonds 2021'!$BS302</f>
        <v>6.7837090955969945E-2</v>
      </c>
      <c r="M302" s="112">
        <f>'Verdeling Gemeentefonds 2021'!Z302/'Verdeling Gemeentefonds 2021'!$BS302</f>
        <v>0.37718182485748475</v>
      </c>
      <c r="N302" s="115">
        <f>'Verdeling Gemeentefonds 2021'!AE302/'Verdeling Gemeentefonds 2021'!$BS302</f>
        <v>0.29493152502053582</v>
      </c>
      <c r="O302" s="117">
        <f>'Verdeling Gemeentefonds 2021'!AF302/'Verdeling Gemeentefonds 2021'!$BS302</f>
        <v>0.67211334987802063</v>
      </c>
      <c r="P302" s="122">
        <f>'Verdeling Gemeentefonds 2021'!AK302/'Verdeling Gemeentefonds 2021'!$BS302</f>
        <v>0.11353462081422704</v>
      </c>
      <c r="Q302" s="125">
        <f>'Verdeling Gemeentefonds 2021'!AO302/'Verdeling Gemeentefonds 2021'!$BS302</f>
        <v>1.5552966824614047E-2</v>
      </c>
      <c r="R302" s="121">
        <f>'Verdeling Gemeentefonds 2021'!AR302/'Verdeling Gemeentefonds 2021'!$BS302</f>
        <v>3.7204410632961905E-2</v>
      </c>
      <c r="S302" s="121">
        <f>'Verdeling Gemeentefonds 2021'!AU302/'Verdeling Gemeentefonds 2021'!$BS302</f>
        <v>4.5242284145219774E-2</v>
      </c>
      <c r="T302" s="121">
        <f>'Verdeling Gemeentefonds 2021'!AX302/'Verdeling Gemeentefonds 2021'!$BS302</f>
        <v>2.6436448859381803E-2</v>
      </c>
      <c r="U302" s="121">
        <f>'Verdeling Gemeentefonds 2021'!BA302/'Verdeling Gemeentefonds 2021'!$BS302</f>
        <v>2.0146492106674272E-2</v>
      </c>
      <c r="V302" s="119">
        <f>'Verdeling Gemeentefonds 2021'!BB302/'Verdeling Gemeentefonds 2021'!$BS302</f>
        <v>0.1445826025688518</v>
      </c>
      <c r="W302" s="112">
        <f>'Verdeling Gemeentefonds 2021'!BI302/'Verdeling Gemeentefonds 2021'!$BS302</f>
        <v>-1.5454646905095564E-4</v>
      </c>
      <c r="X302" s="120">
        <f>'Verdeling Gemeentefonds 2021'!BF302/'Verdeling Gemeentefonds 2021'!$BS302</f>
        <v>0</v>
      </c>
      <c r="Y302" s="112">
        <f>'Verdeling Gemeentefonds 2021'!BL302/'Verdeling Gemeentefonds 2021'!$BS302</f>
        <v>0</v>
      </c>
      <c r="Z302" s="120">
        <f>'Verdeling Gemeentefonds 2021'!BR302/'Verdeling Gemeentefonds 2021'!$BS302</f>
        <v>2.0868103712063245E-3</v>
      </c>
      <c r="AA302" s="129">
        <f t="shared" si="4"/>
        <v>0.99999992811922478</v>
      </c>
    </row>
    <row r="303" spans="1:27" x14ac:dyDescent="0.25">
      <c r="A303" s="128" t="s">
        <v>568</v>
      </c>
      <c r="B303" s="13" t="s">
        <v>271</v>
      </c>
      <c r="C303" s="112">
        <f>'Verdeling Gemeentefonds 2021'!D303/'Verdeling Gemeentefonds 2021'!$BS303</f>
        <v>0</v>
      </c>
      <c r="D303" s="115">
        <f>'Verdeling Gemeentefonds 2021'!E303/'Verdeling Gemeentefonds 2021'!$BS303</f>
        <v>0</v>
      </c>
      <c r="E303" s="115">
        <f>'Verdeling Gemeentefonds 2021'!F303/'Verdeling Gemeentefonds 2021'!$BS303</f>
        <v>0</v>
      </c>
      <c r="F303" s="115">
        <f>'Verdeling Gemeentefonds 2021'!G303/'Verdeling Gemeentefonds 2021'!$BS303</f>
        <v>0</v>
      </c>
      <c r="G303" s="115">
        <f>'Verdeling Gemeentefonds 2021'!H303/'Verdeling Gemeentefonds 2021'!$BS303</f>
        <v>0</v>
      </c>
      <c r="H303" s="115">
        <f>'Verdeling Gemeentefonds 2021'!I303/'Verdeling Gemeentefonds 2021'!$BS303</f>
        <v>0</v>
      </c>
      <c r="I303" s="119">
        <f>'Verdeling Gemeentefonds 2021'!J303/'Verdeling Gemeentefonds 2021'!$BS303</f>
        <v>0</v>
      </c>
      <c r="J303" s="113">
        <f>'Verdeling Gemeentefonds 2021'!N303/'Verdeling Gemeentefonds 2021'!$BS303</f>
        <v>4.5000546919935741E-2</v>
      </c>
      <c r="K303" s="115">
        <f>'Verdeling Gemeentefonds 2021'!S303/'Verdeling Gemeentefonds 2021'!$BS303</f>
        <v>3.33017808296992E-3</v>
      </c>
      <c r="L303" s="119">
        <f>'Verdeling Gemeentefonds 2021'!T303/'Verdeling Gemeentefonds 2021'!$BS303</f>
        <v>4.833072500290566E-2</v>
      </c>
      <c r="M303" s="112">
        <f>'Verdeling Gemeentefonds 2021'!Z303/'Verdeling Gemeentefonds 2021'!$BS303</f>
        <v>0.34578809561573398</v>
      </c>
      <c r="N303" s="115">
        <f>'Verdeling Gemeentefonds 2021'!AE303/'Verdeling Gemeentefonds 2021'!$BS303</f>
        <v>0.19628544781502705</v>
      </c>
      <c r="O303" s="117">
        <f>'Verdeling Gemeentefonds 2021'!AF303/'Verdeling Gemeentefonds 2021'!$BS303</f>
        <v>0.54207354343076097</v>
      </c>
      <c r="P303" s="122">
        <f>'Verdeling Gemeentefonds 2021'!AK303/'Verdeling Gemeentefonds 2021'!$BS303</f>
        <v>0.23236375653742808</v>
      </c>
      <c r="Q303" s="125">
        <f>'Verdeling Gemeentefonds 2021'!AO303/'Verdeling Gemeentefonds 2021'!$BS303</f>
        <v>1.3832529128405035E-2</v>
      </c>
      <c r="R303" s="121">
        <f>'Verdeling Gemeentefonds 2021'!AR303/'Verdeling Gemeentefonds 2021'!$BS303</f>
        <v>3.6727159607451119E-2</v>
      </c>
      <c r="S303" s="121">
        <f>'Verdeling Gemeentefonds 2021'!AU303/'Verdeling Gemeentefonds 2021'!$BS303</f>
        <v>6.9350814943956243E-2</v>
      </c>
      <c r="T303" s="121">
        <f>'Verdeling Gemeentefonds 2021'!AX303/'Verdeling Gemeentefonds 2021'!$BS303</f>
        <v>2.5941084543914153E-2</v>
      </c>
      <c r="U303" s="121">
        <f>'Verdeling Gemeentefonds 2021'!BA303/'Verdeling Gemeentefonds 2021'!$BS303</f>
        <v>2.9490094775527224E-2</v>
      </c>
      <c r="V303" s="119">
        <f>'Verdeling Gemeentefonds 2021'!BB303/'Verdeling Gemeentefonds 2021'!$BS303</f>
        <v>0.17534168299925373</v>
      </c>
      <c r="W303" s="112">
        <f>'Verdeling Gemeentefonds 2021'!BI303/'Verdeling Gemeentefonds 2021'!$BS303</f>
        <v>-1.9678222564733255E-4</v>
      </c>
      <c r="X303" s="120">
        <f>'Verdeling Gemeentefonds 2021'!BF303/'Verdeling Gemeentefonds 2021'!$BS303</f>
        <v>0</v>
      </c>
      <c r="Y303" s="112">
        <f>'Verdeling Gemeentefonds 2021'!BL303/'Verdeling Gemeentefonds 2021'!$BS303</f>
        <v>0</v>
      </c>
      <c r="Z303" s="120">
        <f>'Verdeling Gemeentefonds 2021'!BR303/'Verdeling Gemeentefonds 2021'!$BS303</f>
        <v>2.0868099696939009E-3</v>
      </c>
      <c r="AA303" s="129">
        <f t="shared" si="4"/>
        <v>0.99999973571439504</v>
      </c>
    </row>
    <row r="304" spans="1:27" x14ac:dyDescent="0.25">
      <c r="A304" s="128" t="s">
        <v>546</v>
      </c>
      <c r="B304" s="13" t="s">
        <v>249</v>
      </c>
      <c r="C304" s="112">
        <f>'Verdeling Gemeentefonds 2021'!D304/'Verdeling Gemeentefonds 2021'!$BS304</f>
        <v>0</v>
      </c>
      <c r="D304" s="115">
        <f>'Verdeling Gemeentefonds 2021'!E304/'Verdeling Gemeentefonds 2021'!$BS304</f>
        <v>0</v>
      </c>
      <c r="E304" s="115">
        <f>'Verdeling Gemeentefonds 2021'!F304/'Verdeling Gemeentefonds 2021'!$BS304</f>
        <v>0</v>
      </c>
      <c r="F304" s="115">
        <f>'Verdeling Gemeentefonds 2021'!G304/'Verdeling Gemeentefonds 2021'!$BS304</f>
        <v>0</v>
      </c>
      <c r="G304" s="115">
        <f>'Verdeling Gemeentefonds 2021'!H304/'Verdeling Gemeentefonds 2021'!$BS304</f>
        <v>0</v>
      </c>
      <c r="H304" s="115">
        <f>'Verdeling Gemeentefonds 2021'!I304/'Verdeling Gemeentefonds 2021'!$BS304</f>
        <v>0</v>
      </c>
      <c r="I304" s="119">
        <f>'Verdeling Gemeentefonds 2021'!J304/'Verdeling Gemeentefonds 2021'!$BS304</f>
        <v>0</v>
      </c>
      <c r="J304" s="113">
        <f>'Verdeling Gemeentefonds 2021'!N304/'Verdeling Gemeentefonds 2021'!$BS304</f>
        <v>4.1779799323009341E-2</v>
      </c>
      <c r="K304" s="115">
        <f>'Verdeling Gemeentefonds 2021'!S304/'Verdeling Gemeentefonds 2021'!$BS304</f>
        <v>0</v>
      </c>
      <c r="L304" s="119">
        <f>'Verdeling Gemeentefonds 2021'!T304/'Verdeling Gemeentefonds 2021'!$BS304</f>
        <v>4.1779799323009341E-2</v>
      </c>
      <c r="M304" s="112">
        <f>'Verdeling Gemeentefonds 2021'!Z304/'Verdeling Gemeentefonds 2021'!$BS304</f>
        <v>0.2909093340256021</v>
      </c>
      <c r="N304" s="115">
        <f>'Verdeling Gemeentefonds 2021'!AE304/'Verdeling Gemeentefonds 2021'!$BS304</f>
        <v>0.33914766954621522</v>
      </c>
      <c r="O304" s="117">
        <f>'Verdeling Gemeentefonds 2021'!AF304/'Verdeling Gemeentefonds 2021'!$BS304</f>
        <v>0.63005700357181726</v>
      </c>
      <c r="P304" s="122">
        <f>'Verdeling Gemeentefonds 2021'!AK304/'Verdeling Gemeentefonds 2021'!$BS304</f>
        <v>0.25220388330820798</v>
      </c>
      <c r="Q304" s="125">
        <f>'Verdeling Gemeentefonds 2021'!AO304/'Verdeling Gemeentefonds 2021'!$BS304</f>
        <v>1.2210442086988677E-2</v>
      </c>
      <c r="R304" s="121">
        <f>'Verdeling Gemeentefonds 2021'!AR304/'Verdeling Gemeentefonds 2021'!$BS304</f>
        <v>3.3788128122190166E-3</v>
      </c>
      <c r="S304" s="121">
        <f>'Verdeling Gemeentefonds 2021'!AU304/'Verdeling Gemeentefonds 2021'!$BS304</f>
        <v>2.8225619141792939E-2</v>
      </c>
      <c r="T304" s="121">
        <f>'Verdeling Gemeentefonds 2021'!AX304/'Verdeling Gemeentefonds 2021'!$BS304</f>
        <v>2.2499665344705714E-2</v>
      </c>
      <c r="U304" s="121">
        <f>'Verdeling Gemeentefonds 2021'!BA304/'Verdeling Gemeentefonds 2021'!$BS304</f>
        <v>7.7252088327448443E-3</v>
      </c>
      <c r="V304" s="119">
        <f>'Verdeling Gemeentefonds 2021'!BB304/'Verdeling Gemeentefonds 2021'!$BS304</f>
        <v>7.403974821845119E-2</v>
      </c>
      <c r="W304" s="112">
        <f>'Verdeling Gemeentefonds 2021'!BI304/'Verdeling Gemeentefonds 2021'!$BS304</f>
        <v>-1.6730555905704477E-4</v>
      </c>
      <c r="X304" s="120">
        <f>'Verdeling Gemeentefonds 2021'!BF304/'Verdeling Gemeentefonds 2021'!$BS304</f>
        <v>0</v>
      </c>
      <c r="Y304" s="112">
        <f>'Verdeling Gemeentefonds 2021'!BL304/'Verdeling Gemeentefonds 2021'!$BS304</f>
        <v>0</v>
      </c>
      <c r="Z304" s="120">
        <f>'Verdeling Gemeentefonds 2021'!BR304/'Verdeling Gemeentefonds 2021'!$BS304</f>
        <v>2.0868103944484944E-3</v>
      </c>
      <c r="AA304" s="129">
        <f t="shared" si="4"/>
        <v>0.99999993925687725</v>
      </c>
    </row>
    <row r="305" spans="1:27" x14ac:dyDescent="0.25">
      <c r="A305" s="128" t="s">
        <v>467</v>
      </c>
      <c r="B305" s="13" t="s">
        <v>168</v>
      </c>
      <c r="C305" s="112">
        <f>'Verdeling Gemeentefonds 2021'!D305/'Verdeling Gemeentefonds 2021'!$BS305</f>
        <v>0</v>
      </c>
      <c r="D305" s="115">
        <f>'Verdeling Gemeentefonds 2021'!E305/'Verdeling Gemeentefonds 2021'!$BS305</f>
        <v>0</v>
      </c>
      <c r="E305" s="115">
        <f>'Verdeling Gemeentefonds 2021'!F305/'Verdeling Gemeentefonds 2021'!$BS305</f>
        <v>0</v>
      </c>
      <c r="F305" s="115">
        <f>'Verdeling Gemeentefonds 2021'!G305/'Verdeling Gemeentefonds 2021'!$BS305</f>
        <v>0</v>
      </c>
      <c r="G305" s="115">
        <f>'Verdeling Gemeentefonds 2021'!H305/'Verdeling Gemeentefonds 2021'!$BS305</f>
        <v>0</v>
      </c>
      <c r="H305" s="115">
        <f>'Verdeling Gemeentefonds 2021'!I305/'Verdeling Gemeentefonds 2021'!$BS305</f>
        <v>0</v>
      </c>
      <c r="I305" s="119">
        <f>'Verdeling Gemeentefonds 2021'!J305/'Verdeling Gemeentefonds 2021'!$BS305</f>
        <v>0</v>
      </c>
      <c r="J305" s="113">
        <f>'Verdeling Gemeentefonds 2021'!N305/'Verdeling Gemeentefonds 2021'!$BS305</f>
        <v>5.8141720146879676E-2</v>
      </c>
      <c r="K305" s="115">
        <f>'Verdeling Gemeentefonds 2021'!S305/'Verdeling Gemeentefonds 2021'!$BS305</f>
        <v>2.7649258975047154E-2</v>
      </c>
      <c r="L305" s="119">
        <f>'Verdeling Gemeentefonds 2021'!T305/'Verdeling Gemeentefonds 2021'!$BS305</f>
        <v>8.5790979121926833E-2</v>
      </c>
      <c r="M305" s="112">
        <f>'Verdeling Gemeentefonds 2021'!Z305/'Verdeling Gemeentefonds 2021'!$BS305</f>
        <v>0.35490199790380816</v>
      </c>
      <c r="N305" s="115">
        <f>'Verdeling Gemeentefonds 2021'!AE305/'Verdeling Gemeentefonds 2021'!$BS305</f>
        <v>0.25783777952197873</v>
      </c>
      <c r="O305" s="117">
        <f>'Verdeling Gemeentefonds 2021'!AF305/'Verdeling Gemeentefonds 2021'!$BS305</f>
        <v>0.61273977742578689</v>
      </c>
      <c r="P305" s="122">
        <f>'Verdeling Gemeentefonds 2021'!AK305/'Verdeling Gemeentefonds 2021'!$BS305</f>
        <v>0.15103053827379295</v>
      </c>
      <c r="Q305" s="125">
        <f>'Verdeling Gemeentefonds 2021'!AO305/'Verdeling Gemeentefonds 2021'!$BS305</f>
        <v>1.5600486671050049E-2</v>
      </c>
      <c r="R305" s="121">
        <f>'Verdeling Gemeentefonds 2021'!AR305/'Verdeling Gemeentefonds 2021'!$BS305</f>
        <v>1.620209578056965E-2</v>
      </c>
      <c r="S305" s="121">
        <f>'Verdeling Gemeentefonds 2021'!AU305/'Verdeling Gemeentefonds 2021'!$BS305</f>
        <v>3.8425989624282134E-2</v>
      </c>
      <c r="T305" s="121">
        <f>'Verdeling Gemeentefonds 2021'!AX305/'Verdeling Gemeentefonds 2021'!$BS305</f>
        <v>2.5688209298682978E-2</v>
      </c>
      <c r="U305" s="121">
        <f>'Verdeling Gemeentefonds 2021'!BA305/'Verdeling Gemeentefonds 2021'!$BS305</f>
        <v>5.2589179252236815E-2</v>
      </c>
      <c r="V305" s="119">
        <f>'Verdeling Gemeentefonds 2021'!BB305/'Verdeling Gemeentefonds 2021'!$BS305</f>
        <v>0.14850596062682164</v>
      </c>
      <c r="W305" s="112">
        <f>'Verdeling Gemeentefonds 2021'!BI305/'Verdeling Gemeentefonds 2021'!$BS305</f>
        <v>-1.5408599324207091E-4</v>
      </c>
      <c r="X305" s="120">
        <f>'Verdeling Gemeentefonds 2021'!BF305/'Verdeling Gemeentefonds 2021'!$BS305</f>
        <v>0</v>
      </c>
      <c r="Y305" s="112">
        <f>'Verdeling Gemeentefonds 2021'!BL305/'Verdeling Gemeentefonds 2021'!$BS305</f>
        <v>0</v>
      </c>
      <c r="Z305" s="120">
        <f>'Verdeling Gemeentefonds 2021'!BR305/'Verdeling Gemeentefonds 2021'!$BS305</f>
        <v>2.0868104793348211E-3</v>
      </c>
      <c r="AA305" s="129">
        <f t="shared" si="4"/>
        <v>0.99999997993442102</v>
      </c>
    </row>
    <row r="306" spans="1:27" x14ac:dyDescent="0.25">
      <c r="A306" s="128" t="s">
        <v>329</v>
      </c>
      <c r="B306" s="13" t="s">
        <v>30</v>
      </c>
      <c r="C306" s="112">
        <f>'Verdeling Gemeentefonds 2021'!D306/'Verdeling Gemeentefonds 2021'!$BS306</f>
        <v>0</v>
      </c>
      <c r="D306" s="115">
        <f>'Verdeling Gemeentefonds 2021'!E306/'Verdeling Gemeentefonds 2021'!$BS306</f>
        <v>0</v>
      </c>
      <c r="E306" s="115">
        <f>'Verdeling Gemeentefonds 2021'!F306/'Verdeling Gemeentefonds 2021'!$BS306</f>
        <v>0</v>
      </c>
      <c r="F306" s="115">
        <f>'Verdeling Gemeentefonds 2021'!G306/'Verdeling Gemeentefonds 2021'!$BS306</f>
        <v>0</v>
      </c>
      <c r="G306" s="115">
        <f>'Verdeling Gemeentefonds 2021'!H306/'Verdeling Gemeentefonds 2021'!$BS306</f>
        <v>0</v>
      </c>
      <c r="H306" s="115">
        <f>'Verdeling Gemeentefonds 2021'!I306/'Verdeling Gemeentefonds 2021'!$BS306</f>
        <v>0</v>
      </c>
      <c r="I306" s="119">
        <f>'Verdeling Gemeentefonds 2021'!J306/'Verdeling Gemeentefonds 2021'!$BS306</f>
        <v>0</v>
      </c>
      <c r="J306" s="113">
        <f>'Verdeling Gemeentefonds 2021'!N306/'Verdeling Gemeentefonds 2021'!$BS306</f>
        <v>0.15258936167185855</v>
      </c>
      <c r="K306" s="115">
        <f>'Verdeling Gemeentefonds 2021'!S306/'Verdeling Gemeentefonds 2021'!$BS306</f>
        <v>2.6924166406601521E-3</v>
      </c>
      <c r="L306" s="119">
        <f>'Verdeling Gemeentefonds 2021'!T306/'Verdeling Gemeentefonds 2021'!$BS306</f>
        <v>0.15528177831251869</v>
      </c>
      <c r="M306" s="112">
        <f>'Verdeling Gemeentefonds 2021'!Z306/'Verdeling Gemeentefonds 2021'!$BS306</f>
        <v>0.40518030104621328</v>
      </c>
      <c r="N306" s="115">
        <f>'Verdeling Gemeentefonds 2021'!AE306/'Verdeling Gemeentefonds 2021'!$BS306</f>
        <v>0.1838333228058206</v>
      </c>
      <c r="O306" s="117">
        <f>'Verdeling Gemeentefonds 2021'!AF306/'Verdeling Gemeentefonds 2021'!$BS306</f>
        <v>0.58901362385203393</v>
      </c>
      <c r="P306" s="122">
        <f>'Verdeling Gemeentefonds 2021'!AK306/'Verdeling Gemeentefonds 2021'!$BS306</f>
        <v>3.4188381024918564E-2</v>
      </c>
      <c r="Q306" s="125">
        <f>'Verdeling Gemeentefonds 2021'!AO306/'Verdeling Gemeentefonds 2021'!$BS306</f>
        <v>2.1459530486348116E-2</v>
      </c>
      <c r="R306" s="121">
        <f>'Verdeling Gemeentefonds 2021'!AR306/'Verdeling Gemeentefonds 2021'!$BS306</f>
        <v>6.2764441335474985E-2</v>
      </c>
      <c r="S306" s="121">
        <f>'Verdeling Gemeentefonds 2021'!AU306/'Verdeling Gemeentefonds 2021'!$BS306</f>
        <v>0.12350423616946217</v>
      </c>
      <c r="T306" s="121">
        <f>'Verdeling Gemeentefonds 2021'!AX306/'Verdeling Gemeentefonds 2021'!$BS306</f>
        <v>8.4825450102147953E-2</v>
      </c>
      <c r="U306" s="121">
        <f>'Verdeling Gemeentefonds 2021'!BA306/'Verdeling Gemeentefonds 2021'!$BS306</f>
        <v>7.2011267456517397E-2</v>
      </c>
      <c r="V306" s="119">
        <f>'Verdeling Gemeentefonds 2021'!BB306/'Verdeling Gemeentefonds 2021'!$BS306</f>
        <v>0.36456492554995057</v>
      </c>
      <c r="W306" s="112">
        <f>'Verdeling Gemeentefonds 2021'!BI306/'Verdeling Gemeentefonds 2021'!$BS306</f>
        <v>-1.9169273521368708E-4</v>
      </c>
      <c r="X306" s="120">
        <f>'Verdeling Gemeentefonds 2021'!BF306/'Verdeling Gemeentefonds 2021'!$BS306</f>
        <v>0</v>
      </c>
      <c r="Y306" s="112">
        <f>'Verdeling Gemeentefonds 2021'!BL306/'Verdeling Gemeentefonds 2021'!$BS306</f>
        <v>-0.14285712700052602</v>
      </c>
      <c r="Z306" s="120">
        <f>'Verdeling Gemeentefonds 2021'!BR306/'Verdeling Gemeentefonds 2021'!$BS306</f>
        <v>0</v>
      </c>
      <c r="AA306" s="129">
        <f t="shared" si="4"/>
        <v>0.99999988900368197</v>
      </c>
    </row>
  </sheetData>
  <mergeCells count="7">
    <mergeCell ref="AA4:AA6"/>
    <mergeCell ref="C4:I4"/>
    <mergeCell ref="J4:L4"/>
    <mergeCell ref="M4:O4"/>
    <mergeCell ref="Q4:V4"/>
    <mergeCell ref="W4:X4"/>
    <mergeCell ref="Y4:Z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29B2055421804497BD10025B6515DB" ma:contentTypeVersion="17" ma:contentTypeDescription="Een nieuw document maken." ma:contentTypeScope="" ma:versionID="94512b851014a5e83fd0dfa5861e5bcc">
  <xsd:schema xmlns:xsd="http://www.w3.org/2001/XMLSchema" xmlns:xs="http://www.w3.org/2001/XMLSchema" xmlns:p="http://schemas.microsoft.com/office/2006/metadata/properties" xmlns:ns2="a212a750-b772-4cbb-90af-0616f1768c61" xmlns:ns3="dae07d31-9f43-460c-a585-427363be3ad1" targetNamespace="http://schemas.microsoft.com/office/2006/metadata/properties" ma:root="true" ma:fieldsID="f53d1412b6bebc1115ef68a472fb9dfc" ns2:_="" ns3:_="">
    <xsd:import namespace="a212a750-b772-4cbb-90af-0616f1768c61"/>
    <xsd:import namespace="dae07d31-9f43-460c-a585-427363be3ad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12a750-b772-4cbb-90af-0616f1768c6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false">
      <xsd:simpleType>
        <xsd:restriction base="dms:Text"/>
      </xsd:simpleType>
    </xsd:element>
    <xsd:element name="_dlc_DocIdUrl" ma:index="9" nillable="true" ma:displayName="Document-id" ma:description="Permanente koppeling naar dit document." ma:format="Hyperlink" ma:hidden="true" ma:internalName="_dlc_DocId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e07d31-9f43-460c-a585-427363be3ad1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PersistId xmlns="a212a750-b772-4cbb-90af-0616f1768c61" xsi:nil="true"/>
    <_dlc_DocId xmlns="a212a750-b772-4cbb-90af-0616f1768c61">VVSG-153-41176</_dlc_DocId>
    <_dlc_DocIdUrl xmlns="a212a750-b772-4cbb-90af-0616f1768c61">
      <Url>https://intranet.vvsg.be/werkingorganisatie/_layouts/15/DocIdRedir.aspx?ID=VVSG-153-41176</Url>
      <Description>VVSG-153-41176</Description>
    </_dlc_DocIdUrl>
  </documentManagement>
</p:properties>
</file>

<file path=customXml/itemProps1.xml><?xml version="1.0" encoding="utf-8"?>
<ds:datastoreItem xmlns:ds="http://schemas.openxmlformats.org/officeDocument/2006/customXml" ds:itemID="{86D83BE2-BCAF-4198-B4C9-E72083E1BA6C}"/>
</file>

<file path=customXml/itemProps2.xml><?xml version="1.0" encoding="utf-8"?>
<ds:datastoreItem xmlns:ds="http://schemas.openxmlformats.org/officeDocument/2006/customXml" ds:itemID="{C0595BC7-5CA1-4354-A479-C50949A4F6F1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D1FA8CE9-5A6C-427C-95BD-53ABB091A90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7121680-F745-4E15-8614-B4D88BED8F3C}">
  <ds:schemaRefs>
    <ds:schemaRef ds:uri="http://schemas.microsoft.com/office/2006/metadata/properties"/>
    <ds:schemaRef ds:uri="http://schemas.microsoft.com/office/infopath/2007/PartnerControls"/>
    <ds:schemaRef ds:uri="a212a750-b772-4cbb-90af-0616f1768c6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Verdeling Gemeentefonds 2021</vt:lpstr>
      <vt:lpstr>Gewicht van de verdeelcriteria</vt:lpstr>
    </vt:vector>
  </TitlesOfParts>
  <Company>Ministerie van de Vlaamse Gemeenschap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Stefaan Swaels</dc:creator>
  <cp:lastModifiedBy>Leroy Jan</cp:lastModifiedBy>
  <cp:lastPrinted>2010-06-02T12:16:02Z</cp:lastPrinted>
  <dcterms:created xsi:type="dcterms:W3CDTF">1998-12-18T11:10:16Z</dcterms:created>
  <dcterms:modified xsi:type="dcterms:W3CDTF">2022-02-07T07:11:00Z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  <property fmtid="{D5CDD505-2E9C-101B-9397-08002B2CF9AE}" pid="4" name="ContentTypeId">
    <vt:lpwstr>0x0101002B29B2055421804497BD10025B6515DB</vt:lpwstr>
  </property>
  <property fmtid="{D5CDD505-2E9C-101B-9397-08002B2CF9AE}" pid="5" name="_dlc_DocIdItemGuid">
    <vt:lpwstr>81887c27-14d1-4024-9079-261b12cf07ef</vt:lpwstr>
  </property>
  <property fmtid="{D5CDD505-2E9C-101B-9397-08002B2CF9AE}" pid="6" name="Waarde van de document-id">
    <vt:lpwstr>VVSG-153-41176</vt:lpwstr>
  </property>
  <property fmtid="{D5CDD505-2E9C-101B-9397-08002B2CF9AE}" pid="7" name="display_urn:schemas-microsoft-com:office:office#Editor">
    <vt:lpwstr>Leroy Jan</vt:lpwstr>
  </property>
  <property fmtid="{D5CDD505-2E9C-101B-9397-08002B2CF9AE}" pid="8" name="Order">
    <vt:lpwstr>4117600.00000000</vt:lpwstr>
  </property>
  <property fmtid="{D5CDD505-2E9C-101B-9397-08002B2CF9AE}" pid="9" name="display_urn:schemas-microsoft-com:office:office#Author">
    <vt:lpwstr>Leroy Jan</vt:lpwstr>
  </property>
</Properties>
</file>